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0" yWindow="75" windowWidth="19080" windowHeight="9750" tabRatio="823" activeTab="1"/>
  </bookViews>
  <sheets>
    <sheet name="прил 1" sheetId="1" r:id="rId1"/>
    <sheet name="прил 2" sheetId="2" r:id="rId2"/>
    <sheet name="Приложение" sheetId="7" state="hidden" r:id="rId3"/>
  </sheets>
  <definedNames>
    <definedName name="rrr">'прил 1'!$C$3:$D$3</definedName>
    <definedName name="_xlnm.Print_Area" localSheetId="0">'прил 1'!$C$3:$R$97</definedName>
    <definedName name="_xlnm.Print_Area" localSheetId="1">'прил 2'!$C$3:$S$60</definedName>
    <definedName name="_xlnm.Print_Area" localSheetId="2">Приложение!$A$1:$D$41</definedName>
    <definedName name="п1">'прил 1'!$C$3</definedName>
    <definedName name="п1чистВсеДанные">'прил 1'!$I$24:$R$25,'прил 1'!$I$28:$R$35,'прил 1'!$I$40:$R$52,'прил 1'!$I$61:$R$68,'прил 1'!$I$71:$R$76,'прил 1'!$I$79:$R$80,'прил 1'!$I$83:$R$94</definedName>
    <definedName name="п1чистВсеТекст">'прил 1'!$F$8:$R$14,'прил 1'!$N$16:$R$18</definedName>
    <definedName name="п1чистТек">'прил 1'!$I$24,'прил 1'!$I$24:$M$25,'прил 1'!$I$28:$M$35,'прил 1'!$I$40:$M$52,'прил 1'!$I$61:$M$68,'прил 1'!$I$71:$M$76,'прил 1'!$I$79:$M$80,'прил 1'!$I$83:$M$94</definedName>
    <definedName name="п2">'прил 2'!$C$3</definedName>
    <definedName name="п2чистВсеДанные">'прил 2'!$J$19:$S$20,'прил 2'!$J$22:$S$23,'прил 2'!$J$25:$S$26,'прил 2'!$J$30:$S$33,'прил 2'!$J$36:$S$37,'прил 2'!$J$40:$S$41,'прил 2'!$J$44:$S$46,'прил 2'!$J$49:$S$53,'прил 2'!$J$55:$S$56,'прил 2'!$J$58:$S$59</definedName>
    <definedName name="п2чистТек">'прил 2'!$J$19:$N$20,'прил 2'!$J$22:$N$23,'прил 2'!$J$25:$N$26,'прил 2'!$J$30:$N$33,'прил 2'!$J$36:$N$37,'прил 2'!$J$40:$N$41,'прил 2'!$J$44:$N$46,'прил 2'!$J$49:$N$53,'прил 2'!$J$55:$N$56,'прил 2'!$J$58:$N$59</definedName>
    <definedName name="п3чистВсеДанные">#REF!,#REF!,#REF!,#REF!,#REF!,#REF!</definedName>
    <definedName name="п3чистТек">#REF!,#REF!</definedName>
    <definedName name="п4чистВсеДанные">#REF!,#REF!,#REF!,#REF!,#REF!,#REF!,#REF!,#REF!</definedName>
    <definedName name="п4чистТек">#REF!,#REF!,#REF!,#REF!,#REF!,#REF!,#REF!,#REF!</definedName>
    <definedName name="п5чистВсеДанные">#REF!,#REF!,#REF!,#REF!</definedName>
    <definedName name="п5чистТек">#REF!,#REF!,#REF!,#REF!</definedName>
    <definedName name="Приложение">Приложение!$A$1:$D$75</definedName>
    <definedName name="тест1">'прил 1'!$G$6</definedName>
  </definedNames>
  <calcPr calcId="125725"/>
</workbook>
</file>

<file path=xl/calcChain.xml><?xml version="1.0" encoding="utf-8"?>
<calcChain xmlns="http://schemas.openxmlformats.org/spreadsheetml/2006/main">
  <c r="V8" i="1"/>
  <c r="V9"/>
  <c r="N81"/>
  <c r="N95" s="1"/>
  <c r="I81"/>
  <c r="I95" s="1"/>
  <c r="N77"/>
  <c r="I77"/>
  <c r="N69"/>
  <c r="I69"/>
  <c r="N38"/>
  <c r="N53" s="1"/>
  <c r="I38"/>
  <c r="I53" s="1"/>
  <c r="N26"/>
  <c r="N36" s="1"/>
  <c r="I26"/>
  <c r="I36" s="1"/>
  <c r="O20"/>
  <c r="I21"/>
  <c r="J6" i="2" s="1"/>
  <c r="J17" s="1"/>
  <c r="O17" s="1"/>
  <c r="A75" i="7"/>
  <c r="A74"/>
  <c r="A73"/>
  <c r="A72"/>
  <c r="A71"/>
  <c r="A70"/>
  <c r="A69"/>
  <c r="A68"/>
  <c r="A67"/>
  <c r="A66"/>
  <c r="A65"/>
  <c r="A64"/>
  <c r="A63"/>
  <c r="A62"/>
  <c r="A61"/>
  <c r="A60"/>
  <c r="A59"/>
  <c r="A58"/>
  <c r="A57"/>
  <c r="A56"/>
  <c r="A55"/>
  <c r="A54"/>
  <c r="A53"/>
  <c r="A52"/>
  <c r="A51"/>
  <c r="A50"/>
  <c r="A49"/>
  <c r="A48"/>
  <c r="A47"/>
  <c r="A46"/>
  <c r="A45"/>
  <c r="A44"/>
  <c r="A43"/>
  <c r="A42"/>
  <c r="A41"/>
  <c r="A40"/>
  <c r="A39"/>
  <c r="A38"/>
  <c r="A37"/>
  <c r="A36"/>
  <c r="A35"/>
  <c r="A34"/>
  <c r="A33"/>
  <c r="A32"/>
  <c r="A31"/>
  <c r="A30"/>
  <c r="A29"/>
  <c r="A28"/>
  <c r="A27"/>
  <c r="A26"/>
  <c r="A25"/>
  <c r="A24"/>
  <c r="A23"/>
  <c r="A22"/>
  <c r="A21"/>
  <c r="A20"/>
  <c r="A19"/>
  <c r="A18"/>
  <c r="A17"/>
  <c r="A16"/>
  <c r="A15"/>
  <c r="A14"/>
  <c r="A13"/>
  <c r="A12"/>
  <c r="A11"/>
  <c r="A10"/>
  <c r="A9"/>
  <c r="A8"/>
  <c r="A7"/>
  <c r="A6"/>
  <c r="A5"/>
  <c r="A4"/>
  <c r="A3"/>
  <c r="A2"/>
  <c r="A1"/>
  <c r="G6" i="1"/>
  <c r="J21" i="2"/>
  <c r="J24" s="1"/>
  <c r="J27" s="1"/>
  <c r="J28"/>
  <c r="J34"/>
  <c r="J38"/>
  <c r="J42"/>
  <c r="O21"/>
  <c r="O24" s="1"/>
  <c r="O27" s="1"/>
  <c r="O28"/>
  <c r="O34"/>
  <c r="O38"/>
  <c r="O42"/>
  <c r="F8"/>
  <c r="F9"/>
  <c r="F10"/>
  <c r="F11"/>
  <c r="F12"/>
  <c r="F13"/>
  <c r="F14"/>
  <c r="U8" i="1"/>
  <c r="U9"/>
  <c r="W9" s="1"/>
  <c r="F6" i="2" s="1"/>
  <c r="U10" i="1"/>
  <c r="V10"/>
  <c r="X10"/>
  <c r="J20"/>
  <c r="J57"/>
  <c r="O57"/>
  <c r="I58"/>
  <c r="X9" l="1"/>
  <c r="W10"/>
  <c r="J47" i="2"/>
  <c r="J48" s="1"/>
  <c r="J54" s="1"/>
  <c r="J57" s="1"/>
  <c r="O47"/>
  <c r="O48" s="1"/>
  <c r="O54" s="1"/>
  <c r="O57" s="1"/>
  <c r="I96" i="1"/>
  <c r="N96"/>
  <c r="I54"/>
  <c r="N54"/>
  <c r="K16" i="2"/>
  <c r="P16"/>
  <c r="H6" l="1"/>
  <c r="V97" i="1"/>
  <c r="U96"/>
  <c r="U95" s="1"/>
  <c r="U54"/>
  <c r="U53" s="1"/>
  <c r="V96"/>
  <c r="V54"/>
  <c r="V55" s="1"/>
  <c r="N16" i="2" l="1"/>
  <c r="Y54"/>
  <c r="X54"/>
  <c r="W54"/>
  <c r="S16"/>
</calcChain>
</file>

<file path=xl/comments1.xml><?xml version="1.0" encoding="utf-8"?>
<comments xmlns="http://schemas.openxmlformats.org/spreadsheetml/2006/main">
  <authors>
    <author>bondar</author>
    <author xml:space="preserve">bondar </author>
  </authors>
  <commentList>
    <comment ref="I3" authorId="0">
      <text>
        <r>
          <rPr>
            <sz val="11"/>
            <color indexed="81"/>
            <rFont val="Times New Roman"/>
            <family val="1"/>
            <charset val="204"/>
          </rPr>
          <t>При заполнении отчетности необходимо вводить данные 
в ячейки с голубой заливкой.</t>
        </r>
      </text>
    </comment>
    <comment ref="C5" authorId="1">
      <text>
        <r>
          <rPr>
            <sz val="11"/>
            <color indexed="81"/>
            <rFont val="Times New Roman"/>
            <family val="1"/>
            <charset val="204"/>
          </rPr>
          <t xml:space="preserve">  При внесении дополнительных реквизитов и сведений в бухгалтерскую отчетность должна быть соблюдена структура (коды строк и граф) бухгалтерского баланса, отчета о прибылях и убытках, отчета об изменении собственного капитала, отчета о движении денежных средств, отчета об использовании целевого финансирования.
  По каждому числовому значению показателей бухгалтерской отчетности, за исключением бухгалтерской отчетности, составляемой за первый отчетный период деятельности организации, должны быть приведены данные за отчетный период и период года, предшествующего отчетному году (далее - предыдущий год), аналогичный отчетному периоду.
  Если данные за период предыдущего года, аналогичный отчетному периоду, несопоставимы с данными за отчетный период, то первые из названных данных подлежат корректировке в соответствии с законодательством.
  Показатели бухгалтерского баланса, отчета о прибылях и убытках, отчета об изменении собственного капитала, отчета о движении денежных средств, отчета об использовании целевого финансирования, по которым отсутствуют числовые значения, прочеркиваются. </t>
        </r>
        <r>
          <rPr>
            <b/>
            <i/>
            <sz val="11"/>
            <color indexed="18"/>
            <rFont val="Times New Roman"/>
            <family val="1"/>
            <charset val="204"/>
          </rPr>
          <t>Вычитаемые и отрицательные числовые значения показателей показываются в круглых скобках.</t>
        </r>
        <r>
          <rPr>
            <sz val="11"/>
            <color indexed="81"/>
            <rFont val="Times New Roman"/>
            <family val="1"/>
            <charset val="204"/>
          </rPr>
          <t xml:space="preserve">
  В бухгалтерской отчетности не допускается зачет между статьями активов, обязательств, собственного капитала, доходов, расходов, за исключением случаев, установленных законодательством.
  Бухгалтерская отчетность организации, имеющей филиалы, представительства и иные обособленные подразделения (далее - подразделения), составляется с включением показателей деятельности подразделений.</t>
        </r>
      </text>
    </comment>
    <comment ref="U5" authorId="1">
      <text>
        <r>
          <rPr>
            <sz val="11"/>
            <color indexed="81"/>
            <rFont val="Times New Roman"/>
            <family val="1"/>
            <charset val="204"/>
          </rPr>
          <t>В данную ячейку введите дату начала отчетного периода, за который заполняется баланс.</t>
        </r>
      </text>
    </comment>
    <comment ref="F6" authorId="1">
      <text>
        <r>
          <rPr>
            <sz val="11"/>
            <color indexed="81"/>
            <rFont val="Times New Roman"/>
            <family val="1"/>
            <charset val="204"/>
          </rPr>
          <t xml:space="preserve">  В бухгалтерском балансе организации, имеющей подразделения:
  дебиторская задолженность подразделений, учитываемая на счете 79 «Внутрихозяйственные расчеты», не показывается по статьям «Долгосрочная дебиторская задолженность» (строка 170), «Краткосрочная дебиторская задолженность» (строка 250);
  кредиторская задолженность перед подразделениями, учитываемая на счете 79 «Внутрихозяйственные расчеты», не показывается по статьям «Прочие долгосрочные обязательства» (строка 560), «Краткосрочная кредиторская задолженность» (строка 630).</t>
        </r>
      </text>
    </comment>
    <comment ref="C13" authorId="1">
      <text>
        <r>
          <rPr>
            <sz val="11"/>
            <color indexed="81"/>
            <rFont val="Times New Roman"/>
            <family val="1"/>
            <charset val="204"/>
          </rPr>
          <t xml:space="preserve">Показатели бухгалтерской отчетности приводятся </t>
        </r>
        <r>
          <rPr>
            <b/>
            <i/>
            <sz val="11"/>
            <color indexed="10"/>
            <rFont val="Times New Roman"/>
            <family val="1"/>
            <charset val="204"/>
          </rPr>
          <t>в тысячах белорусских рублей в целых числах</t>
        </r>
        <r>
          <rPr>
            <sz val="11"/>
            <color indexed="81"/>
            <rFont val="Times New Roman"/>
            <family val="1"/>
            <charset val="204"/>
          </rPr>
          <t>.</t>
        </r>
      </text>
    </comment>
    <comment ref="I22" authorId="1">
      <text>
        <r>
          <rPr>
            <sz val="11"/>
            <color indexed="81"/>
            <rFont val="Times New Roman"/>
            <family val="1"/>
            <charset val="204"/>
          </rPr>
          <t xml:space="preserve">В графе 3 «На ________ 20__ г.» показывается стоимость активов, собственного капитала, обязательств на конец отчетного периода. </t>
        </r>
      </text>
    </comment>
    <comment ref="N22" authorId="1">
      <text>
        <r>
          <rPr>
            <sz val="11"/>
            <color indexed="81"/>
            <rFont val="Times New Roman"/>
            <family val="1"/>
            <charset val="204"/>
          </rPr>
          <t>В графе 4 «На 31 декабря 20__ г.» показывается стоимость активов, собственного капитала, обязательств на конец предыдущего года, которая должна соответствовать данным графы 3 «На ________ 20__ г.» предыдущего года, за исключением случаев, установленных законодательством.</t>
        </r>
      </text>
    </comment>
    <comment ref="C23" authorId="1">
      <text>
        <r>
          <rPr>
            <sz val="11"/>
            <color indexed="81"/>
            <rFont val="Times New Roman"/>
            <family val="1"/>
            <charset val="204"/>
          </rPr>
          <t>В разделе I «Долгосрочные активы» приводится информация об остатках основных средств, нематериальных активов, доходных вложений в материальные активы, вложений в долгосрочные активы, долгосрочных финансовых вложений, долгосрочной дебиторской задолженности, отложенных налоговых активов, прочих долгосрочных активов.</t>
        </r>
      </text>
    </comment>
    <comment ref="U24" authorId="1">
      <text>
        <r>
          <rPr>
            <sz val="11"/>
            <color indexed="81"/>
            <rFont val="Times New Roman"/>
            <family val="1"/>
            <charset val="204"/>
          </rPr>
          <t>По статье «Основные средства» (строка 110) показывается остаточная стоимость основных средств, определяемая как разница между первоначальной (переоцененной) стоимостью основных средств, учитываемых на счете 01 «Основные средства», и накопленными по ним суммами амортизации и обесценения, учитываемых на счете 02 «Амортизация основных средств».</t>
        </r>
      </text>
    </comment>
    <comment ref="U25" authorId="1">
      <text>
        <r>
          <rPr>
            <sz val="11"/>
            <color indexed="81"/>
            <rFont val="Times New Roman"/>
            <family val="1"/>
            <charset val="204"/>
          </rPr>
          <t>По статье «Нематериальные активы» (строка 120) показывается остаточная стоимость нематериальных активов, определяемая как разница между первоначальной (переоцененной) стоимостью нематериальных активов, учитываемых на счете 04 «Нематериальные активы», и накопленными по ним суммами амортизации и обесценения, учитываемых на счете 05 «Амортизация нематериальных активов».</t>
        </r>
      </text>
    </comment>
    <comment ref="U26" authorId="1">
      <text>
        <r>
          <rPr>
            <sz val="10.5"/>
            <color indexed="81"/>
            <rFont val="Times New Roman"/>
            <family val="1"/>
            <charset val="204"/>
          </rPr>
          <t>По статье «Доходные вложения в материальные активы» (строка 130) показываются суммы доходных вложений в инвестиционную недвижимость, предметы финансовой аренды (лизинга) и прочих доходных вложений в материальные активы. Остаточная стоимость инвестиционной недвижимости определяется как разница между первоначальной (переоцененной) стоимостью инвестиционной недвижимости, учитываемой на счете 03 «Доходные вложения в материальные активы», и накопленными по ней суммами амортизации и обесценения, учитываемых на счете 02 «Амортизация основных средств». Остаточная стоимость предметов финансовой аренды (лизинга) определяется как разница между первоначальной (переоцененной) стоимостью предметов финансовой аренды (лизинга), учитываемых на счете 03 «Доходные вложения в материальные активы», и накопленными по ним суммами амортизации и обесценения, учитываемых на счете 02 «Амортизация основных средств».</t>
        </r>
      </text>
    </comment>
    <comment ref="U31" authorId="1">
      <text>
        <r>
          <rPr>
            <sz val="11"/>
            <color indexed="81"/>
            <rFont val="Times New Roman"/>
            <family val="1"/>
            <charset val="204"/>
          </rPr>
          <t>По статье «Вложения в долгосрочные активы» (строка 140) показываются суммы вложений в долгосрочные активы, учитываемых на счете 08 «Вложения в долгосрочные активы», а также стоимость оборудования к установке, строительных материалов у заказчика, застройщика, учитываемых на счете 07 «Оборудование к установке и строительные материалы».</t>
        </r>
      </text>
    </comment>
    <comment ref="U32" authorId="1">
      <text>
        <r>
          <rPr>
            <sz val="11"/>
            <color indexed="81"/>
            <rFont val="Times New Roman"/>
            <family val="1"/>
            <charset val="204"/>
          </rPr>
          <t>По статье «Долгосрочные финансовые вложения» (строка 150) показываются суммы долгосрочных финансовых вложений, учитываемых на счете 06 «Долгосрочные финансовые вложения», погашение которых ожидается более чем через 12 месяцев после отчетной даты.</t>
        </r>
      </text>
    </comment>
    <comment ref="U33" authorId="1">
      <text>
        <r>
          <rPr>
            <sz val="11"/>
            <color indexed="81"/>
            <rFont val="Times New Roman"/>
            <family val="1"/>
            <charset val="204"/>
          </rPr>
          <t>По статье «Отложенные налоговые активы» (строка 160) показывается сальдо по счету 09 «Отложенные налоговые активы».</t>
        </r>
      </text>
    </comment>
    <comment ref="U34" authorId="1">
      <text>
        <r>
          <rPr>
            <sz val="11"/>
            <color indexed="81"/>
            <rFont val="Times New Roman"/>
            <family val="1"/>
            <charset val="204"/>
          </rPr>
          <t>По статье «Долгосрочная дебиторская задолженность» (строка 170) показывается дебиторская задолженность, в том числе выданные авансы, предварительная оплата, учитываемая на счетах 60 «Расчеты с поставщиками и подрядчиками», 62 «Расчеты с покупателями и заказчиками», 76 «Расчеты с разными дебиторами и кредиторами» и других счетах учета расчетов, погашение которой ожидается более чем через 12 месяцев после отчетной даты.</t>
        </r>
      </text>
    </comment>
    <comment ref="V34" authorId="1">
      <text>
        <r>
          <rPr>
            <sz val="11"/>
            <color indexed="81"/>
            <rFont val="Times New Roman"/>
            <family val="1"/>
            <charset val="204"/>
          </rPr>
          <t>При наличии резервов по сомнительным долгам, учитываемых на счете 63 «Резервы по сомнительным долгам», показатель этой статьи, в связи с которым созданы резервы по сомнительным долгам, уменьшается на суммы этих резервов.</t>
        </r>
      </text>
    </comment>
    <comment ref="U35" authorId="1">
      <text>
        <r>
          <rPr>
            <sz val="11"/>
            <color indexed="81"/>
            <rFont val="Times New Roman"/>
            <family val="1"/>
            <charset val="204"/>
          </rPr>
          <t>По статье «Прочие долгосрочные активы» (строка 180) показываются остатки долгосрочных активов, не показанные по строкам 110-170, в том числе суммы расходов будущих периодов, учитываемых на счете 97 «Расходы будущих периодов» и подлежащих отнесению на расходы отчетного периода более чем через 12 месяцев после отчетной даты.</t>
        </r>
      </text>
    </comment>
    <comment ref="C37" authorId="1">
      <text>
        <r>
          <rPr>
            <sz val="11"/>
            <color indexed="81"/>
            <rFont val="Times New Roman"/>
            <family val="1"/>
            <charset val="204"/>
          </rPr>
          <t>В разделе II «Краткосрочные активы» приводится информация об остатках запасов, долгосрочных активов, предназначенных для реализации, расходов будущих периодов, налога на добавленную стоимость по приобретенным товарам, работам, услугам, краткосрочной дебиторской задолженности, краткосрочных финансовых вложений, денежных средств и эквивалентов денежных средств, прочих краткосрочных активов.</t>
        </r>
      </text>
    </comment>
    <comment ref="U38" authorId="1">
      <text>
        <r>
          <rPr>
            <sz val="11"/>
            <color indexed="81"/>
            <rFont val="Times New Roman"/>
            <family val="1"/>
            <charset val="204"/>
          </rPr>
          <t xml:space="preserve">  По статье «Запасы» (строка 210) показываются остатки материалов, животных на выращивании и откорме, незавершенного производства, готовой продукции и товаров, товаров отгруженных и прочих запасов.
  При наличии резервов под снижение стоимости запасов, учитываемых на счете 14 «Резервы под снижение стоимости запасов», показатели соответствующих строк статьи «Запасы» (строка 210), в связи с которыми созданы резервы под снижение стоимости запасов, уменьшаются на суммы этих резервов.</t>
        </r>
      </text>
    </comment>
    <comment ref="U40" authorId="1">
      <text>
        <r>
          <rPr>
            <sz val="11"/>
            <color indexed="81"/>
            <rFont val="Times New Roman"/>
            <family val="1"/>
            <charset val="204"/>
          </rPr>
          <t xml:space="preserve">  По строке 211 «материалы» показываются остатки материалов, учитываемых на счетах 10 «Материалы», 15 «Заготовление и приобретение материалов».
  При ведении бухгалтерского учета заготовления и приобретения материалов с использованием счетов 15 «Заготовление и приобретение материалов» и (или) 16 «Отклонение в стоимости материалов» по строке 211 «материалы» показывается также сумма отклонений фактической себестоимости материалов от их стоимости по учетным ценам.</t>
        </r>
      </text>
    </comment>
    <comment ref="U41" authorId="1">
      <text>
        <r>
          <rPr>
            <sz val="11"/>
            <color indexed="81"/>
            <rFont val="Times New Roman"/>
            <family val="1"/>
            <charset val="204"/>
          </rPr>
          <t>По строке 212 «животные на выращивании и откорме» показывается стоимость животных на выращивании и откорме, учитываемых на счете 11 «Животные на выращивании и откорме».</t>
        </r>
      </text>
    </comment>
    <comment ref="U42" authorId="1">
      <text>
        <r>
          <rPr>
            <sz val="11"/>
            <color indexed="81"/>
            <rFont val="Times New Roman"/>
            <family val="1"/>
            <charset val="204"/>
          </rPr>
          <t>По строке 213 «незавершенное производство» показываются остатки незавершенного 
производства, учитываемого на счетах 
20 «Основное производство», 
21 «Полуфабрикаты собственного производства», 
23 «Вспомогательные производства», 
29 «Обслуживающие производства и хозяйства».</t>
        </r>
      </text>
    </comment>
    <comment ref="U43" authorId="1">
      <text>
        <r>
          <rPr>
            <sz val="10.5"/>
            <color indexed="81"/>
            <rFont val="Times New Roman"/>
            <family val="1"/>
            <charset val="204"/>
          </rPr>
          <t>По строке 214 «готовая продукция и товары» показываются остатки готовой продукции, учитываемой на счете 43 «Готовая продукция», остатки товаров, учитываемых на счете 41 «Товары», а также расходы на реализацию, учитываемые на счете 44 «Расходы на реализацию», относящиеся к остаткам товаров в порядке, установленном законодательством.</t>
        </r>
      </text>
    </comment>
    <comment ref="V43" authorId="0">
      <text>
        <r>
          <rPr>
            <sz val="10.5"/>
            <color indexed="81"/>
            <rFont val="Times New Roman"/>
            <family val="1"/>
            <charset val="204"/>
          </rPr>
          <t>При ведении бухгалтерского учета товаров по розничным ценам показатель этой строки уменьшается на сальдо по счету 42 «Торговая наценка».</t>
        </r>
      </text>
    </comment>
    <comment ref="U44" authorId="1">
      <text>
        <r>
          <rPr>
            <sz val="11"/>
            <color indexed="81"/>
            <rFont val="Times New Roman"/>
            <family val="1"/>
            <charset val="204"/>
          </rPr>
          <t>По строке 215 «товары отгруженные» показываются остатки товаров отгруженных, учитываемых 
на счете 45 «Товары отгруженные».</t>
        </r>
      </text>
    </comment>
    <comment ref="U45" authorId="1">
      <text>
        <r>
          <rPr>
            <sz val="11"/>
            <color indexed="81"/>
            <rFont val="Times New Roman"/>
            <family val="1"/>
            <charset val="204"/>
          </rPr>
          <t>По строке 216 «прочие запасы» показываются остатки запасов, не показанные по строкам 211-215.</t>
        </r>
      </text>
    </comment>
    <comment ref="U46" authorId="1">
      <text>
        <r>
          <rPr>
            <sz val="11"/>
            <color indexed="81"/>
            <rFont val="Times New Roman"/>
            <family val="1"/>
            <charset val="204"/>
          </rPr>
          <t>По статье «Долгосрочные активы, предназначенные для реализации» (строка 220) показываются остатки долгосрочных активов, признанных предназначенными для реализации, а также активов, включенных в выбывающую группу, признанную предназначенной для реализации, учитываемых на счете 47 «Долгосрочные активы, предназначенные для реализации».</t>
        </r>
      </text>
    </comment>
    <comment ref="U47" authorId="1">
      <text>
        <r>
          <rPr>
            <sz val="11"/>
            <color indexed="81"/>
            <rFont val="Times New Roman"/>
            <family val="1"/>
            <charset val="204"/>
          </rPr>
          <t>По статье «Расходы будущих периодов» (строка 230) показываются суммы расходов будущих периодов, учитываемых на счете 97 «Расходы будущих периодов» и подлежащих отнесению на расходы отчетного периода в течение 12 месяцев после отчетной даты.</t>
        </r>
      </text>
    </comment>
    <comment ref="U48" authorId="1">
      <text>
        <r>
          <rPr>
            <sz val="11"/>
            <color indexed="81"/>
            <rFont val="Times New Roman"/>
            <family val="1"/>
            <charset val="204"/>
          </rPr>
          <t>По статье «Налог на добавленную стоимость по приобретенным товарам, работам, услугам» (строка 240) показываются суммы налога на добавленную стоимость, учитываемого на счете 18 «Налог на добавленную стоимость по приобретенным товарам, работам, услугам».</t>
        </r>
      </text>
    </comment>
    <comment ref="U49" authorId="1">
      <text>
        <r>
          <rPr>
            <sz val="11"/>
            <color indexed="81"/>
            <rFont val="Times New Roman"/>
            <family val="1"/>
            <charset val="204"/>
          </rPr>
          <t>По статье «Краткосрочная дебиторская задолженность» (строка 250) показывается дебиторская задолженность, в том числе выданные авансы, предварительная оплата, учитываемая на счетах 60 «Расчеты с поставщиками и подрядчиками», 62 «Расчеты с покупателями и заказчиками», 76 «Расчеты с разными дебиторами и кредиторами» и других счетах учета расчетов, погашение которой ожидается в течение 12 месяцев после отчетной даты.</t>
        </r>
      </text>
    </comment>
    <comment ref="V49" authorId="1">
      <text>
        <r>
          <rPr>
            <sz val="10.5"/>
            <color indexed="81"/>
            <rFont val="Times New Roman"/>
            <family val="1"/>
            <charset val="204"/>
          </rPr>
          <t>При наличии резервов по сомнительным долгам, учитываемых на счете 63 «Резервы по сомнительным долгам», показатель этой статьи, в связи с которым созданы резервы по сомнительным долгам, уменьшается на суммы этих резервов.</t>
        </r>
      </text>
    </comment>
    <comment ref="U50" authorId="1">
      <text>
        <r>
          <rPr>
            <sz val="10.5"/>
            <color indexed="81"/>
            <rFont val="Times New Roman"/>
            <family val="1"/>
            <charset val="204"/>
          </rPr>
          <t xml:space="preserve">По статье «Краткосрочные финансовые вложения» (строка 260) показываются суммы краткосрочных финансовых вложений (за исключением эквивалентов денежных средств), учитываемых на счете 58 «Краткосрочные финансовые вложения», а также суммы долгосрочных финансовых вложений (за исключением долгосрочных финансовых вложений в уставные капиталы других организаций, вкладов участников договора о совместной деятельности в общее имущество простого товарищества), учитываемых на счете 06 «Долгосрочные финансовые вложения», погашение которых ожидается в течение 12 месяцев после отчетной даты. </t>
        </r>
      </text>
    </comment>
    <comment ref="V50" authorId="1">
      <text>
        <r>
          <rPr>
            <sz val="10.5"/>
            <color indexed="81"/>
            <rFont val="Times New Roman"/>
            <family val="1"/>
            <charset val="204"/>
          </rPr>
          <t>При наличии резервов под обесценение краткосрочных финансовых вложений, учитываемых на счете 59 «Резервы под обесценение краткосрочных финансовых вложений», показатель этой статьи, в связи с которым созданы резервы под обесценение краткосрочных финансовых вложений, уменьшается на суммы этих резервов.</t>
        </r>
      </text>
    </comment>
    <comment ref="U51" authorId="1">
      <text>
        <r>
          <rPr>
            <sz val="10.5"/>
            <color indexed="81"/>
            <rFont val="Times New Roman"/>
            <family val="1"/>
            <charset val="204"/>
          </rPr>
          <t>По статье «Денежные средства и эквиваленты денежных средств» (строка 270) показываются остатки денежных средств, учитываемых на счетах 50 «Касса», 51 «Расчетные счета», 52 «Валютные счета», 55 «Специальные счета в банках», 57 «Денежные средства в пути», а также остатки эквивалентов денежных средств, учитываемых на счете 58 «Краткосрочные финансовые вложения».</t>
        </r>
      </text>
    </comment>
    <comment ref="U52" authorId="1">
      <text>
        <r>
          <rPr>
            <sz val="11"/>
            <color indexed="81"/>
            <rFont val="Times New Roman"/>
            <family val="1"/>
            <charset val="204"/>
          </rPr>
          <t>По статье «Прочие краткосрочные активы» (строка 280) показываются остатки краткосрочных активов, не показанные по строкам 210-270, в том числе учитываемые на счете 94 «Недостачи и потери от порчи имущества».</t>
        </r>
      </text>
    </comment>
    <comment ref="C60" authorId="1">
      <text>
        <r>
          <rPr>
            <sz val="11"/>
            <color indexed="81"/>
            <rFont val="Times New Roman"/>
            <family val="1"/>
            <charset val="204"/>
          </rPr>
          <t>В разделе III «Собственный капитал» приводится информация 
о собственном капитале.</t>
        </r>
      </text>
    </comment>
    <comment ref="U61" authorId="1">
      <text>
        <r>
          <rPr>
            <sz val="11"/>
            <color indexed="81"/>
            <rFont val="Times New Roman"/>
            <family val="1"/>
            <charset val="204"/>
          </rPr>
          <t>По статье «Уставный капитал» (строка 410) показывается остаток уставного капитала, учитываемого на счете 80 «Уставный капитал».</t>
        </r>
      </text>
    </comment>
    <comment ref="U62" authorId="1">
      <text>
        <r>
          <rPr>
            <sz val="11"/>
            <color indexed="81"/>
            <rFont val="Times New Roman"/>
            <family val="1"/>
            <charset val="204"/>
          </rPr>
          <t xml:space="preserve">По статье «Неоплаченная часть уставного капитала» (строка 420) показывается дебиторская задолженность собственника имущества (учредителей, участников) по вкладам в уставный капитал, учитываемая на счете 75 «Расчеты с учредителями» (субсчет 75-1 «Расчеты по вкладам в уставный капитал»). </t>
        </r>
        <r>
          <rPr>
            <b/>
            <i/>
            <sz val="11"/>
            <color indexed="18"/>
            <rFont val="Times New Roman"/>
            <family val="1"/>
            <charset val="204"/>
          </rPr>
          <t>Показатель этой статьи вычитается при подсчете итога по разделу III «Собственный капитал».</t>
        </r>
      </text>
    </comment>
    <comment ref="U63" authorId="1">
      <text>
        <r>
          <rPr>
            <sz val="10.5"/>
            <color indexed="81"/>
            <rFont val="Times New Roman"/>
            <family val="1"/>
            <charset val="204"/>
          </rPr>
          <t>По статье «Собственные акции (доли в уставном капитале)» (строка 430) показывается стоимость собственных акций (долей в уставном капитале), выкупленных у акционеров (участников), учитываемых на счете 81 «Собственные акции (доли в уставном капитале)».</t>
        </r>
        <r>
          <rPr>
            <b/>
            <i/>
            <sz val="10.5"/>
            <color indexed="18"/>
            <rFont val="Times New Roman"/>
            <family val="1"/>
            <charset val="204"/>
          </rPr>
          <t xml:space="preserve"> Показатель этой статьи вычитается при подсчете итога по разделу III «Собственный капитал».</t>
        </r>
      </text>
    </comment>
    <comment ref="U64" authorId="1">
      <text>
        <r>
          <rPr>
            <sz val="11"/>
            <color indexed="81"/>
            <rFont val="Times New Roman"/>
            <family val="1"/>
            <charset val="204"/>
          </rPr>
          <t>По статье «Резервный капитал» (строка 440) показывается остаток резервного капитала, учитываемого 
на счете 82 «Резервный капитал».</t>
        </r>
      </text>
    </comment>
    <comment ref="U65" authorId="1">
      <text>
        <r>
          <rPr>
            <sz val="11"/>
            <color indexed="81"/>
            <rFont val="Times New Roman"/>
            <family val="1"/>
            <charset val="204"/>
          </rPr>
          <t>По статье «Добавочный капитал» (строка 450) показывается остаток добавочного капитала, учитываемого 
на счете 83 «Добавочный капитал».</t>
        </r>
      </text>
    </comment>
    <comment ref="U66" authorId="1">
      <text>
        <r>
          <rPr>
            <sz val="10.5"/>
            <color indexed="81"/>
            <rFont val="Times New Roman"/>
            <family val="1"/>
            <charset val="204"/>
          </rPr>
          <t xml:space="preserve">По статье «Нераспределенная прибыль (непокрытый убыток)» (строка 460) показывается остаток нераспределенной прибыли (непокрытого убытка), учитываемой на счете 84 «Нераспределенная прибыль (непокрытый убыток)». </t>
        </r>
        <r>
          <rPr>
            <b/>
            <i/>
            <sz val="10.5"/>
            <color indexed="18"/>
            <rFont val="Times New Roman"/>
            <family val="1"/>
            <charset val="204"/>
          </rPr>
          <t>Остаток непокрытого убытка, показанный по этой статье, вычитается при подсчете итога по разделу III «Собственный капитал».</t>
        </r>
      </text>
    </comment>
    <comment ref="U67" authorId="1">
      <text>
        <r>
          <rPr>
            <sz val="11"/>
            <color indexed="81"/>
            <rFont val="Times New Roman"/>
            <family val="1"/>
            <charset val="204"/>
          </rPr>
          <t xml:space="preserve">По статье «Чистая прибыль (убыток) отчетного периода» (строка 470) показывается остаток чистой прибыли (убытка) отчетного периода, учитываемой на счете 99 «Прибыли и убытки». 
</t>
        </r>
        <r>
          <rPr>
            <b/>
            <i/>
            <sz val="11"/>
            <color indexed="18"/>
            <rFont val="Times New Roman"/>
            <family val="1"/>
            <charset val="204"/>
          </rPr>
          <t xml:space="preserve">Остаток убытка отчетного периода, показанный по этой статье, вычитается при подсчете итога по разделу III «Собственный капитал». </t>
        </r>
        <r>
          <rPr>
            <b/>
            <i/>
            <sz val="11"/>
            <color indexed="81"/>
            <rFont val="Times New Roman"/>
            <family val="1"/>
            <charset val="204"/>
          </rPr>
          <t xml:space="preserve">
В годовом бухгалтерском балансе статья «Чистая прибыль (убыток) отчетного периода» (строка 470) не заполняется.</t>
        </r>
      </text>
    </comment>
    <comment ref="U68" authorId="1">
      <text>
        <r>
          <rPr>
            <sz val="10.5"/>
            <color indexed="81"/>
            <rFont val="Times New Roman"/>
            <family val="1"/>
            <charset val="204"/>
          </rPr>
          <t>По статье «Целевое финансирование» (строка 480) показывается остаток целевого финансирования, учитываемого на счете 86 «Целевое финансирование».</t>
        </r>
      </text>
    </comment>
    <comment ref="C70" authorId="1">
      <text>
        <r>
          <rPr>
            <sz val="11"/>
            <color indexed="81"/>
            <rFont val="Times New Roman"/>
            <family val="1"/>
            <charset val="204"/>
          </rPr>
          <t>В разделе IV «Долгосрочные обязательства» приводится информация об обязательствах, погашение которых ожидается более чем через 12 месяцев после отчетной даты.</t>
        </r>
      </text>
    </comment>
    <comment ref="U71" authorId="1">
      <text>
        <r>
          <rPr>
            <sz val="11"/>
            <color indexed="81"/>
            <rFont val="Times New Roman"/>
            <family val="1"/>
            <charset val="204"/>
          </rPr>
          <t>По статье «Долгосрочные кредиты и займы» (строка 510) показываются учитываемые на счете 67 «Расчеты по долгосрочным кредитам и займам» обязательства по долгосрочным кредитам и займам (за исключением процентов по ним), погашение которых ожидается более чем через 12 месяцев после отчетной даты.</t>
        </r>
      </text>
    </comment>
    <comment ref="U72" authorId="1">
      <text>
        <r>
          <rPr>
            <sz val="11"/>
            <color indexed="81"/>
            <rFont val="Times New Roman"/>
            <family val="1"/>
            <charset val="204"/>
          </rPr>
          <t>По статье «Долгосрочные обязательства по лизинговым платежам» (строка 520) показываются учитываемые на счете 76 «Расчеты с разными дебиторами и кредиторами» обязательства по лизинговым платежам, погашение которых ожидается более чем через 12 месяцев после отчетной даты.</t>
        </r>
      </text>
    </comment>
    <comment ref="U73" authorId="1">
      <text>
        <r>
          <rPr>
            <sz val="10.5"/>
            <color indexed="81"/>
            <rFont val="Times New Roman"/>
            <family val="1"/>
            <charset val="204"/>
          </rPr>
          <t>По статье «Отложенные налоговые обязательства» (строка 530) показывается сальдо по счету 65 «Отложенные налоговые обязательства».</t>
        </r>
      </text>
    </comment>
    <comment ref="U74" authorId="1">
      <text>
        <r>
          <rPr>
            <sz val="11"/>
            <color indexed="81"/>
            <rFont val="Times New Roman"/>
            <family val="1"/>
            <charset val="204"/>
          </rPr>
          <t>По статье «Доходы будущих периодов» (строка 540) показываются суммы доходов будущих периодов, учитываемых на счете 98 «Доходы будущих периодов» и подлежащих отнесению на доходы отчетного периода более чем через 12 месяцев после отчетной даты.</t>
        </r>
      </text>
    </comment>
    <comment ref="U75" authorId="1">
      <text>
        <r>
          <rPr>
            <sz val="11"/>
            <color indexed="81"/>
            <rFont val="Times New Roman"/>
            <family val="1"/>
            <charset val="204"/>
          </rPr>
          <t>По статье «Резервы предстоящих платежей» (строка 550) показываются суммы резервов предстоящих платежей, учитываемых на счете 96 «Резервы предстоящих платежей» и подлежащих использованию более чем через 12 месяцев после отчетной даты.</t>
        </r>
      </text>
    </comment>
    <comment ref="U76" authorId="1">
      <text>
        <r>
          <rPr>
            <sz val="10.5"/>
            <color indexed="81"/>
            <rFont val="Times New Roman"/>
            <family val="1"/>
            <charset val="204"/>
          </rPr>
          <t>По статье «Прочие долгосрочные обязательства» (строка 560) показываются обязательства, погашение которых ожидается более чем через 12 месяцев после отчетной даты, не показанные по строкам 510-550.</t>
        </r>
      </text>
    </comment>
    <comment ref="C78" authorId="1">
      <text>
        <r>
          <rPr>
            <sz val="11"/>
            <color indexed="81"/>
            <rFont val="Times New Roman"/>
            <family val="1"/>
            <charset val="204"/>
          </rPr>
          <t>В разделе V «Краткосрочные обязательства» приводится информация об обязательствах, погашение которых ожидается в течение 12 месяцев после отчетной даты.</t>
        </r>
      </text>
    </comment>
    <comment ref="U79" authorId="1">
      <text>
        <r>
          <rPr>
            <sz val="11"/>
            <color indexed="81"/>
            <rFont val="Times New Roman"/>
            <family val="1"/>
            <charset val="204"/>
          </rPr>
          <t>По статье «Краткосрочные кредиты и займы» (строка 610) показываются обязательства по краткосрочным кредитам и займам (за исключением процентов по ним), учитываемые на счете 66 «Расчеты по краткосрочным кредитам и займам».</t>
        </r>
      </text>
    </comment>
    <comment ref="U80" authorId="1">
      <text>
        <r>
          <rPr>
            <sz val="11"/>
            <color indexed="81"/>
            <rFont val="Times New Roman"/>
            <family val="1"/>
            <charset val="204"/>
          </rPr>
          <t>По статье «Краткосрочная часть долгосрочных обязательств» (строка 620) показывается часть долгосрочных обязательств, учитываемых на счетах учета расчетов, погашение которой ожидается в течение 12 месяцев после отчетной даты, за исключением кредиторской задолженности, показанной по статье «Краткосрочная кредиторская задолженность» (строка 630).</t>
        </r>
      </text>
    </comment>
    <comment ref="U81" authorId="1">
      <text>
        <r>
          <rPr>
            <sz val="11"/>
            <color indexed="81"/>
            <rFont val="Times New Roman"/>
            <family val="1"/>
            <charset val="204"/>
          </rPr>
          <t>По статье «Краткосрочная кредиторская задолженность» (строка 630) показывается кредиторская задолженность, учитываемая на счетах учета расчетов (за исключением обязательств, включенных в выбывающую группу, признанную предназначенной для реализации, и обязательств по кредитам и займам без учета процентов по ним), погашение которой ожидается в течение 12 месяцев после отчетной даты.</t>
        </r>
      </text>
    </comment>
    <comment ref="U83" authorId="1">
      <text>
        <r>
          <rPr>
            <sz val="11"/>
            <color indexed="81"/>
            <rFont val="Times New Roman"/>
            <family val="1"/>
            <charset val="204"/>
          </rPr>
          <t>По строке 631 «поставщикам, подрядчикам, исполнителям» показывается кредиторская задолженность поставщикам, подрядчикам, исполнителям, учитываемая на счете 60 «Расчеты с поставщиками и подрядчиками».</t>
        </r>
      </text>
    </comment>
    <comment ref="U84" authorId="1">
      <text>
        <r>
          <rPr>
            <sz val="11"/>
            <color indexed="81"/>
            <rFont val="Times New Roman"/>
            <family val="1"/>
            <charset val="204"/>
          </rPr>
          <t>По строке 632 «по авансам полученным» показываются суммы полученных от покупателей и заказчиков предварительной оплаты, авансов, учитываемых на счете 62 «Расчеты с покупателями и заказчиками».</t>
        </r>
      </text>
    </comment>
    <comment ref="U85" authorId="1">
      <text>
        <r>
          <rPr>
            <sz val="11"/>
            <color indexed="81"/>
            <rFont val="Times New Roman"/>
            <family val="1"/>
            <charset val="204"/>
          </rPr>
          <t>По строке 633 «по налогам и сборам» показывается кредиторская задолженность по налогам и сборам, учитываемая на счете 68 «Расчеты по налогам и сборам».</t>
        </r>
      </text>
    </comment>
    <comment ref="U86" authorId="1">
      <text>
        <r>
          <rPr>
            <sz val="11"/>
            <color indexed="81"/>
            <rFont val="Times New Roman"/>
            <family val="1"/>
            <charset val="204"/>
          </rPr>
          <t>По строке 634 «по социальному страхованию и обеспечению» показывается кредиторская задолженность по социальному страхованию и обеспечению, учитываемая на счете 69 «Расчеты по социальному страхованию и обеспечению».</t>
        </r>
      </text>
    </comment>
    <comment ref="U87" authorId="1">
      <text>
        <r>
          <rPr>
            <sz val="11"/>
            <color indexed="81"/>
            <rFont val="Times New Roman"/>
            <family val="1"/>
            <charset val="204"/>
          </rPr>
          <t>По строке 635 «по оплате труда» показывается кредиторская задолженность перед работниками по оплате труда, учитываемая на счете 70 «Расчеты с персоналом по оплате труда», а также кредиторская задолженность перед работниками по начисленным, но не выплаченным в установленный срок суммам, учитываемая на счете 76 «Расчеты с разными дебиторами и кредиторами».</t>
        </r>
      </text>
    </comment>
    <comment ref="U88" authorId="1">
      <text>
        <r>
          <rPr>
            <sz val="11"/>
            <color indexed="81"/>
            <rFont val="Times New Roman"/>
            <family val="1"/>
            <charset val="204"/>
          </rPr>
          <t>По строке 636 «по лизинговым платежам» показывается кредиторская задолженность по лизинговым платежам, учитываемая на счете 76 «Расчеты с разными дебиторами и кредиторами».</t>
        </r>
      </text>
    </comment>
    <comment ref="U89" authorId="1">
      <text>
        <r>
          <rPr>
            <sz val="11"/>
            <color indexed="81"/>
            <rFont val="Times New Roman"/>
            <family val="1"/>
            <charset val="204"/>
          </rPr>
          <t>По строке 637 «собственнику имущества (учредителям, участникам)» показывается кредиторская задолженность перед собственником имущества (учредителями, участниками) по выплате дивидендов и других доходов от участия в уставном капитале организации, учитываемая на счетах 70 «Расчеты с персоналом по оплате труда», 75 «Расчеты с учредителями».</t>
        </r>
      </text>
    </comment>
    <comment ref="U90" authorId="1">
      <text>
        <r>
          <rPr>
            <sz val="11"/>
            <color indexed="81"/>
            <rFont val="Times New Roman"/>
            <family val="1"/>
            <charset val="204"/>
          </rPr>
          <t>По строке 638 «прочим кредиторам» показывается кредиторская задолженность, не показанная по строкам 631-637, в том числе кредиторская задолженность по процентам по кредитам 
и займам, учитываемая на счетах 
66 «Расчеты по краткосрочным кредитам и займам», 
67 «Расчеты по долгосрочным кредитам и займам», кредиторская задолженность перед 
работниками, учитываемая на счетах 
71 «Расчеты с подотчетными лицами», 
73 «Расчеты с персоналом по прочим операциям».</t>
        </r>
      </text>
    </comment>
    <comment ref="U91" authorId="1">
      <text>
        <r>
          <rPr>
            <sz val="11"/>
            <color indexed="81"/>
            <rFont val="Times New Roman"/>
            <family val="1"/>
            <charset val="204"/>
          </rPr>
          <t>По статье «Обязательства, предназначенные для реализации» (строка 640) показываются обязательства, включенные в выбывающую группу, признанную предназначенной для реализации, учитываемые на счете 76 «Расчеты с разными дебиторами и кредиторами».</t>
        </r>
      </text>
    </comment>
    <comment ref="U92" authorId="1">
      <text>
        <r>
          <rPr>
            <sz val="11"/>
            <color indexed="81"/>
            <rFont val="Times New Roman"/>
            <family val="1"/>
            <charset val="204"/>
          </rPr>
          <t>По статье «Доходы будущих периодов» (строка 650) показываются суммы доходов будущих периодов, учитываемых на счете 98 «Доходы будущих периодов» и подлежащих отнесению на доходы отчетного периода в течение 12 месяцев после отчетной даты.</t>
        </r>
      </text>
    </comment>
    <comment ref="U93" authorId="1">
      <text>
        <r>
          <rPr>
            <sz val="11"/>
            <color indexed="81"/>
            <rFont val="Times New Roman"/>
            <family val="1"/>
            <charset val="204"/>
          </rPr>
          <t>По статье «Резервы предстоящих платежей» (строка 660) показываются суммы резервов предстоящих платежей, учитываемых на счете 96 «Резервы предстоящих платежей» и подлежащих использованию в течение 12 месяцев после отчетной даты.</t>
        </r>
      </text>
    </comment>
    <comment ref="U94" authorId="1">
      <text>
        <r>
          <rPr>
            <sz val="11"/>
            <color indexed="81"/>
            <rFont val="Times New Roman"/>
            <family val="1"/>
            <charset val="204"/>
          </rPr>
          <t>По статье «Прочие краткосрочные обязательства» (строка 670) показываются обязательства, погашение которых ожидается в течение 12 месяцев после отчетной даты, не показанные по строкам 610-660.</t>
        </r>
      </text>
    </comment>
  </commentList>
</comments>
</file>

<file path=xl/comments2.xml><?xml version="1.0" encoding="utf-8"?>
<comments xmlns="http://schemas.openxmlformats.org/spreadsheetml/2006/main">
  <authors>
    <author xml:space="preserve">bondar </author>
  </authors>
  <commentList>
    <comment ref="J18" authorId="0">
      <text>
        <r>
          <rPr>
            <sz val="11"/>
            <color indexed="81"/>
            <rFont val="Times New Roman"/>
            <family val="1"/>
            <charset val="204"/>
          </rPr>
          <t>В графе 3 «За ________ 20__ г.» показываются данные за отчетный период, в графе 4 «За ________ 20__ г.» - данные за период предыдущего года, аналогичный отчетному периоду.</t>
        </r>
      </text>
    </comment>
    <comment ref="V19" authorId="0">
      <text>
        <r>
          <rPr>
            <sz val="11"/>
            <color indexed="81"/>
            <rFont val="Times New Roman"/>
            <family val="1"/>
            <charset val="204"/>
          </rPr>
          <t>По статье «Выручка от реализации продукции, товаров, работ, услуг» (строка 010) показывается выручка от реализации продукции, товаров, работ, услуг, учитываемая по кредиту счета 90 «Доходы и расходы по текущей деятельности» (субсчет 90-1 «Выручка от реализации продукции, товаров, работ, услуг»), за вычетом относящихся к этой выручке премий, бонусов, предоставленных покупателю (заказчику) к цене (стоимости), указанной в договоре, а также учитываемых по дебету счета 90 «Доходы и расходы по текущей деятельности» (субсчета 90-2 «Налог на добавленную стоимость, исчисляемый из выручки от реализации продукции, товаров, работ, услуг», 90-3 «Прочие налоги и сборы, исчисляемые из выручки от реализации продукции, товаров, работ, услуг») налогов и сборов, исчисляемых из выручки от реализации продукции, товаров, работ, услуг, показанной по статье «Выручка от реализации продукции, товаров, работ, услуг» (строка 010).</t>
        </r>
      </text>
    </comment>
    <comment ref="V20" authorId="0">
      <text>
        <r>
          <rPr>
            <sz val="10.5"/>
            <color indexed="81"/>
            <rFont val="Times New Roman"/>
            <family val="1"/>
            <charset val="204"/>
          </rPr>
          <t>По статье «Себестоимость реализованной продукции, товаров, работ, услуг» (строка 020) показывается учитываемая по дебету счета 90 «Доходы и расходы по текущей деятельности» (субсчет 90-4 «Себестоимость реализованной продукции, товаров, работ, услуг») себестоимость реализованной продукции, товаров, работ, услуг, выручка от реализации которых показана по статье «Выручка от реализации продукции, товаров, работ, услуг» (строка 010).</t>
        </r>
      </text>
    </comment>
    <comment ref="V22" authorId="0">
      <text>
        <r>
          <rPr>
            <sz val="10.5"/>
            <color indexed="81"/>
            <rFont val="Times New Roman"/>
            <family val="1"/>
            <charset val="204"/>
          </rPr>
          <t>По статье «Управленческие расходы» (строка 040) показываются управленческие расходы, учитываемые по дебету счета 90 «Доходы и расходы по текущей деятельности» (субсчет 90-5 «Управленческие расходы»).</t>
        </r>
      </text>
    </comment>
    <comment ref="V23" authorId="0">
      <text>
        <r>
          <rPr>
            <sz val="10.5"/>
            <color indexed="81"/>
            <rFont val="Times New Roman"/>
            <family val="1"/>
            <charset val="204"/>
          </rPr>
          <t>По статье «Расходы на реализацию» (строка 050) показываются расходы на реализацию, учитываемые по дебету счета 90 «Доходы и расходы по текущей деятельности» (субсчет 90-6 «Расходы на реализацию»).</t>
        </r>
      </text>
    </comment>
    <comment ref="V25" authorId="0">
      <text>
        <r>
          <rPr>
            <sz val="10.5"/>
            <color indexed="81"/>
            <rFont val="Times New Roman"/>
            <family val="1"/>
            <charset val="204"/>
          </rPr>
          <t>По статье «Прочие доходы по текущей деятельности» (строка 070) показываются прочие доходы по текущей деятельности, учитываемые по кредиту счета 90 «Доходы и расходы по текущей деятельности» (субсчет 90-7 «Прочие доходы по текущей деятельности»), за вычетом учитываемых по дебету счета 90 «Доходы и расходы по текущей деятельности» (субсчета 90-8 «Налог на добавленную стоимость, исчисляемый от прочих доходов по текущей деятельности», 90-9 «Прочие налоги и сборы, исчисляемые от прочих доходов по текущей деятельности») налогов и сборов, исчисляемых от прочих доходов по текущей деятельности, показанных по статье «Прочие доходы по текущей деятельности» (строка 070).</t>
        </r>
      </text>
    </comment>
    <comment ref="V26" authorId="0">
      <text>
        <r>
          <rPr>
            <sz val="10.5"/>
            <color indexed="81"/>
            <rFont val="Times New Roman"/>
            <family val="1"/>
            <charset val="204"/>
          </rPr>
          <t>По статье «Прочие расходы по текущей деятельности» (строка 080) показываются прочие расходы по текущей деятельности, учитываемые по дебету счета 90 «Доходы и расходы по текущей деятельности» (субсчет 90-10 «Прочие расходы по текущей деятельности»).</t>
        </r>
      </text>
    </comment>
    <comment ref="V28" authorId="0">
      <text>
        <r>
          <rPr>
            <sz val="10.5"/>
            <color indexed="81"/>
            <rFont val="Times New Roman"/>
            <family val="1"/>
            <charset val="204"/>
          </rPr>
          <t>По статье «Доходы по инвестиционной деятельности» (строка 100) показываются доходы по инвестиционной деятельности, учитываемые по кредиту счета 91 «Прочие доходы и расходы» (субсчет 91-1 «Прочие доходы»), за вычетом учитываемых по дебету счета 91 «Прочие доходы и расходы» (субсчета 91-2 «Налог на добавленную стоимость», 91-3 «Прочие налоги и сборы, исчисляемые от прочих доходов») налогов и сборов, исчисляемых от доходов по инвестиционной деятельности, показанных по статье «Доходы по инвестиционной деятельности» (строка 100).</t>
        </r>
      </text>
    </comment>
    <comment ref="V34" authorId="0">
      <text>
        <r>
          <rPr>
            <sz val="10.5"/>
            <color indexed="81"/>
            <rFont val="Times New Roman"/>
            <family val="1"/>
            <charset val="204"/>
          </rPr>
          <t>По статье «Расходы по инвестиционной деятельности» (строка 110) показываются расходы по инвестиционной деятельности, учитываемые по дебету счета 91 «Прочие доходы и расходы» (субсчет 91-4 «Прочие расходы»).</t>
        </r>
      </text>
    </comment>
    <comment ref="V38" authorId="0">
      <text>
        <r>
          <rPr>
            <sz val="10.5"/>
            <color indexed="81"/>
            <rFont val="Times New Roman"/>
            <family val="1"/>
            <charset val="204"/>
          </rPr>
          <t>По статье «Доходы по финансовой деятельности» (строка 120) показываются доходы по финансовой деятельности, учитываемые по кредиту счета 91 «Прочие доходы и расходы» (субсчет 91-1 «Прочие доходы»), за вычетом учитываемых по дебету счета 91 «Прочие доходы и расходы» (субсчета 91-2 «Налог на добавленную стоимость», 91-3 «Прочие налоги и сборы, исчисляемые от прочих доходов») сумм налогов и сборов, исчисляемых от доходов по финансовой деятельности, показанных по статье «Доходы по финансовой деятельности» (строка 120).</t>
        </r>
      </text>
    </comment>
    <comment ref="V42" authorId="0">
      <text>
        <r>
          <rPr>
            <sz val="10.5"/>
            <color indexed="81"/>
            <rFont val="Times New Roman"/>
            <family val="1"/>
            <charset val="204"/>
          </rPr>
          <t>По статье «Расходы по финансовой деятельности» (строка 130) показываются расходы по финансовой деятельности, учитываемые по дебету счета 91 «Прочие доходы и расходы» (субсчет 91-4 «Прочие расходы»).</t>
        </r>
      </text>
    </comment>
    <comment ref="V49" authorId="0">
      <text>
        <r>
          <rPr>
            <sz val="10.5"/>
            <color indexed="81"/>
            <rFont val="Times New Roman"/>
            <family val="1"/>
            <charset val="204"/>
          </rPr>
          <t>По статье «Налог на прибыль» (строка 160) показывается сумма налога на прибыль, исчисляемого из прибыли (дохода) организации за отчетный период в соответствии с законодательством, отражаемая в бухгалтерском учете по дебету счета 99 «Прибыли и убытки» и кредиту счета 68 «Расчеты по налогам и сборам».</t>
        </r>
      </text>
    </comment>
    <comment ref="V50" authorId="0">
      <text>
        <r>
          <rPr>
            <sz val="11"/>
            <color indexed="81"/>
            <rFont val="Times New Roman"/>
            <family val="1"/>
            <charset val="204"/>
          </rPr>
          <t>По статье «Изменение отложенных налоговых активов» (строка 170) показывается сумма изменения отложенных налоговых активов за отчетный период, определяемая как разница между оборотами по дебету и кредиту счета 09 «Отложенные налоговые активы» за отчетный период.</t>
        </r>
      </text>
    </comment>
    <comment ref="V51" authorId="0">
      <text>
        <r>
          <rPr>
            <sz val="11"/>
            <color indexed="81"/>
            <rFont val="Times New Roman"/>
            <family val="1"/>
            <charset val="204"/>
          </rPr>
          <t>По статье «Изменение отложенных налоговых обязательств» (строка 180) показывается сумма изменения отложенных налоговых обязательств за отчетный период, определяемая как разница между оборотами по дебету и кредиту счета 65 «Отложенные налоговые обязательства» за отчетный период.</t>
        </r>
      </text>
    </comment>
    <comment ref="V52" authorId="0">
      <text>
        <r>
          <rPr>
            <sz val="11"/>
            <color indexed="81"/>
            <rFont val="Times New Roman"/>
            <family val="1"/>
            <charset val="204"/>
          </rPr>
          <t>По статье «Прочие налоги и сборы, исчисляемые из прибыли (дохода)» (строка 190) показывается сумма налогов (кроме налога на прибыль) и сборов, исчисляемых из прибыли (дохода) организации за отчетный период в соответствии с законодательством, отражаемая в бухгалтерском учете по дебету счета 99 «Прибыли и убытки» и кредиту счета 68 «Расчеты по налогам и сборам».</t>
        </r>
      </text>
    </comment>
    <comment ref="V53" authorId="0">
      <text>
        <r>
          <rPr>
            <sz val="11"/>
            <color indexed="81"/>
            <rFont val="Times New Roman"/>
            <family val="1"/>
            <charset val="204"/>
          </rPr>
          <t>По статье «Прочие платежи, исчисляемые из прибыли (дохода)» (строка 200) показывается сумма платежей, исчисляемых из прибыли (дохода) (кроме налогов и сборов, исчисляемых из прибыли (дохода) организации за отчетный период в соответствии с законодательством, отражаемая в бухгалтерском учете по дебету счета 99 «Прибыли и убытки» и кредиту счета 68 «Расчеты по налогам и сборам» и других счетов.</t>
        </r>
      </text>
    </comment>
    <comment ref="X54" authorId="0">
      <text>
        <r>
          <rPr>
            <sz val="12"/>
            <color indexed="81"/>
            <rFont val="Times New Roman"/>
            <family val="1"/>
            <charset val="204"/>
          </rPr>
          <t>стр.470 гр.3 ББ</t>
        </r>
      </text>
    </comment>
    <comment ref="V55" authorId="0">
      <text>
        <r>
          <rPr>
            <sz val="10.5"/>
            <color indexed="81"/>
            <rFont val="Times New Roman"/>
            <family val="1"/>
            <charset val="204"/>
          </rPr>
          <t>По статье «Результат от переоценки долгосрочных активов, не включаемый в чистую прибыль (убыток)» (строка 220) показывается сумма изменения стоимости основных средств, нематериальных активов и других долгосрочных активов за отчетный период в результате переоценки в соответствии с законодательством, учитываемого на счете 83 «Добавочный капитал».</t>
        </r>
      </text>
    </comment>
    <comment ref="V56" authorId="0">
      <text>
        <r>
          <rPr>
            <sz val="10.5"/>
            <color indexed="81"/>
            <rFont val="Times New Roman"/>
            <family val="1"/>
            <charset val="204"/>
          </rPr>
          <t xml:space="preserve">По статье «Результат от прочих операций, не включаемый в чистую прибыль (убыток)» (строка 230) показывается результат от операций, не включаемый в чистую прибыль (убыток) за отчетный период, за исключением результата от переоценки долгосрочных активов, показанного по статье «Результат от переоценки долгосрочных активов, не включаемый в чистую прибыль (убыток)» (строка 220).
</t>
        </r>
      </text>
    </comment>
    <comment ref="V58" authorId="0">
      <text>
        <r>
          <rPr>
            <sz val="10.5"/>
            <color indexed="81"/>
            <rFont val="Times New Roman"/>
            <family val="1"/>
            <charset val="204"/>
          </rPr>
          <t>По статье «Базовая прибыль (убыток) на акцию» (строка 250) показывается сумма базовой прибыли (убытка) на акцию.</t>
        </r>
      </text>
    </comment>
    <comment ref="V59" authorId="0">
      <text>
        <r>
          <rPr>
            <sz val="10.5"/>
            <color indexed="81"/>
            <rFont val="Times New Roman"/>
            <family val="1"/>
            <charset val="204"/>
          </rPr>
          <t>По статье «Разводненная прибыль (убыток) на акцию» (строка 260) показывается сумма разводненной прибыли (убытка) на акцию.</t>
        </r>
      </text>
    </comment>
  </commentList>
</comments>
</file>

<file path=xl/sharedStrings.xml><?xml version="1.0" encoding="utf-8"?>
<sst xmlns="http://schemas.openxmlformats.org/spreadsheetml/2006/main" count="305" uniqueCount="266">
  <si>
    <t>БУХГАЛТЕРСКИЙ БАЛАНС</t>
  </si>
  <si>
    <t>Организация</t>
  </si>
  <si>
    <t>Учетный номер плательщика</t>
  </si>
  <si>
    <t>Вид экономической деятельности</t>
  </si>
  <si>
    <t>Организационно-правовая форма</t>
  </si>
  <si>
    <t>Орган управления</t>
  </si>
  <si>
    <t>Единица измерения</t>
  </si>
  <si>
    <t>Адрес</t>
  </si>
  <si>
    <t>Дата утверждения</t>
  </si>
  <si>
    <t>Дата отправки</t>
  </si>
  <si>
    <t>Дата принятия</t>
  </si>
  <si>
    <t>Активы</t>
  </si>
  <si>
    <t>Код строки</t>
  </si>
  <si>
    <t>I. ДОЛГОСРОЧНЫЕ АКТИВЫ</t>
  </si>
  <si>
    <t>Основные средства</t>
  </si>
  <si>
    <t>Нематериальные активы</t>
  </si>
  <si>
    <t>Доходные вложения в материальные активы</t>
  </si>
  <si>
    <t>Вложения в долгосрочные активы</t>
  </si>
  <si>
    <t>Долгосрочные финансовые вложения</t>
  </si>
  <si>
    <t>Отложенные налоговые активы</t>
  </si>
  <si>
    <t>Долгосрочная дебиторская задолженность</t>
  </si>
  <si>
    <t>Прочие долгосрочные активы</t>
  </si>
  <si>
    <t>ИТОГО по разделу I</t>
  </si>
  <si>
    <t>II. КРАТКОСРОЧНЫЕ АКТИВЫ</t>
  </si>
  <si>
    <t>Запасы</t>
  </si>
  <si>
    <t>Долгосрочные активы, предназначенные для реализации</t>
  </si>
  <si>
    <t>Расходы будущих периодов</t>
  </si>
  <si>
    <t>Налог на добавленную стоимость по приобретенным товарам, работам, услугам</t>
  </si>
  <si>
    <t>Краткосрочная дебиторская задолженность</t>
  </si>
  <si>
    <t>Краткосрочные финансовые вложения</t>
  </si>
  <si>
    <t>Прочие краткосрочные активы</t>
  </si>
  <si>
    <t>ИТОГО по разделу II</t>
  </si>
  <si>
    <t>БАЛАНС</t>
  </si>
  <si>
    <t>Собственный капитал и обязательства</t>
  </si>
  <si>
    <t>III. СОБСТВЕННЫЙ КАПИТАЛ</t>
  </si>
  <si>
    <t>Уставный капитал</t>
  </si>
  <si>
    <t>Неоплаченная часть уставного капитала</t>
  </si>
  <si>
    <t>Собственные акции (доли в уставном капитале)</t>
  </si>
  <si>
    <t>Резервный капитал</t>
  </si>
  <si>
    <t>Добавочный капитал</t>
  </si>
  <si>
    <t>Нераспределенная прибыль (непокрытый убыток)</t>
  </si>
  <si>
    <t>Чистая прибыль (убыток) отчетного периода</t>
  </si>
  <si>
    <t>Целевое финансирование</t>
  </si>
  <si>
    <t>ИТОГО по разделу III</t>
  </si>
  <si>
    <t>IV. ДОЛГОСРОЧНЫЕ ОБЯЗАТЕЛЬСТВА</t>
  </si>
  <si>
    <t>Долгосрочные кредиты и займы</t>
  </si>
  <si>
    <t>Долгосрочные обязательства по лизинговым платежам</t>
  </si>
  <si>
    <t>Отложенные налоговые обязательства</t>
  </si>
  <si>
    <t>Доходы будущих периодов</t>
  </si>
  <si>
    <t>Резервы предстоящих платежей</t>
  </si>
  <si>
    <t>Прочие долгосрочные обязательства</t>
  </si>
  <si>
    <t>ИТОГО по разделу IV</t>
  </si>
  <si>
    <t>V. КРАТКОСРОЧНЫЕ ОБЯЗАТЕЛЬСТВА</t>
  </si>
  <si>
    <t>Краткосрочные кредиты и займы</t>
  </si>
  <si>
    <t>Краткосрочная часть долгосрочных обязательств</t>
  </si>
  <si>
    <t>Краткосрочная кредиторская задолженность</t>
  </si>
  <si>
    <t>Обязательства, предназначенные для реализации</t>
  </si>
  <si>
    <t>Прочие краткосрочные обязательства</t>
  </si>
  <si>
    <t>ИТОГО по разделу V</t>
  </si>
  <si>
    <t>На</t>
  </si>
  <si>
    <t>на</t>
  </si>
  <si>
    <t xml:space="preserve">        в том числе:</t>
  </si>
  <si>
    <t xml:space="preserve">    инвестиционная недвижимость</t>
  </si>
  <si>
    <t xml:space="preserve">    предметы финансовой аренды (лизинга)</t>
  </si>
  <si>
    <t xml:space="preserve">    прочие доходные вложения в материальные активы</t>
  </si>
  <si>
    <t xml:space="preserve">    животные на выращивании и откорме</t>
  </si>
  <si>
    <t xml:space="preserve">    материалы</t>
  </si>
  <si>
    <t xml:space="preserve">    незавершенное производство</t>
  </si>
  <si>
    <t xml:space="preserve">    готовая продукция и товары</t>
  </si>
  <si>
    <t xml:space="preserve">    товары отгруженные</t>
  </si>
  <si>
    <t xml:space="preserve">    прочие запасы</t>
  </si>
  <si>
    <t xml:space="preserve">    поставщикам, подрядчикам, исполнителям</t>
  </si>
  <si>
    <t xml:space="preserve">    по авансам полученным</t>
  </si>
  <si>
    <t xml:space="preserve">    по налогам и сборам</t>
  </si>
  <si>
    <t xml:space="preserve">    по социальному страхованию и обеспечению</t>
  </si>
  <si>
    <t xml:space="preserve">    по оплате труда</t>
  </si>
  <si>
    <t xml:space="preserve">    по лизинговым платежам</t>
  </si>
  <si>
    <t xml:space="preserve">    собственнику имущества (учредителям, участникам)</t>
  </si>
  <si>
    <t xml:space="preserve">    прочим кредиторам</t>
  </si>
  <si>
    <t>ОТЧЕТ
о прибылях и убытках</t>
  </si>
  <si>
    <t>за</t>
  </si>
  <si>
    <t>Наименование показателей</t>
  </si>
  <si>
    <t>За</t>
  </si>
  <si>
    <t>Выручка от реализации продукции, товаров, работ, услуг</t>
  </si>
  <si>
    <t>010</t>
  </si>
  <si>
    <t>Себестоимость реализованной продукции, товаров, 
работ, услуг</t>
  </si>
  <si>
    <t>020</t>
  </si>
  <si>
    <t>030</t>
  </si>
  <si>
    <t>Управленческие расходы</t>
  </si>
  <si>
    <t>040</t>
  </si>
  <si>
    <t>Расходы на реализацию</t>
  </si>
  <si>
    <t>050</t>
  </si>
  <si>
    <t>060</t>
  </si>
  <si>
    <t>Прочие доходы по текущей деятельности</t>
  </si>
  <si>
    <t>070</t>
  </si>
  <si>
    <t>Прочие расходы по текущей деятельности</t>
  </si>
  <si>
    <t>080</t>
  </si>
  <si>
    <t>090</t>
  </si>
  <si>
    <t>Доходы по инвестиционной деятельности</t>
  </si>
  <si>
    <t xml:space="preserve">    доходы от выбытия основных средств, нематериальных 
    активов и других долгосрочных активов</t>
  </si>
  <si>
    <t xml:space="preserve">    проценты к получению</t>
  </si>
  <si>
    <t xml:space="preserve">    прочие доходы по инвестиционной деятельности</t>
  </si>
  <si>
    <t>Расходы по инвестиционной деятельности</t>
  </si>
  <si>
    <t xml:space="preserve">    расходы от выбытия основных средств, нематериальных
    активов и других долгосрочных активов</t>
  </si>
  <si>
    <t xml:space="preserve">    прочие расходы по инвестиционной деятельности</t>
  </si>
  <si>
    <t>Доходы по финансовой деятельности</t>
  </si>
  <si>
    <t xml:space="preserve">    курсовые разницы от пересчета активов и обязательств</t>
  </si>
  <si>
    <t xml:space="preserve">    прочие доходы по финансовой деятельности</t>
  </si>
  <si>
    <t>Расходы по финансовой деятельности</t>
  </si>
  <si>
    <t xml:space="preserve">    проценты к уплате</t>
  </si>
  <si>
    <t xml:space="preserve">    прочие расходы по финансовой деятельности</t>
  </si>
  <si>
    <t>Изменение отложенных налоговых активов</t>
  </si>
  <si>
    <t>Изменение отложенных налоговых обязательств</t>
  </si>
  <si>
    <t>Результат от переоценки долгосрочных активов, 
не включаемый в чистую прибыль (убыток)</t>
  </si>
  <si>
    <t>Базовая прибыль (убыток) на акцию</t>
  </si>
  <si>
    <t>Разводненная прибыль (убыток) на акцию</t>
  </si>
  <si>
    <t>На </t>
  </si>
  <si>
    <t>-</t>
  </si>
  <si>
    <t>01 ,02</t>
  </si>
  <si>
    <t>04, 05</t>
  </si>
  <si>
    <t>03, 02</t>
  </si>
  <si>
    <t>08, 07</t>
  </si>
  <si>
    <t>06</t>
  </si>
  <si>
    <t>09</t>
  </si>
  <si>
    <t>60, 62, 76</t>
  </si>
  <si>
    <t>63</t>
  </si>
  <si>
    <t>97</t>
  </si>
  <si>
    <t>10, 15, 16</t>
  </si>
  <si>
    <t>11</t>
  </si>
  <si>
    <t>20, 21, 23, 29</t>
  </si>
  <si>
    <t>42</t>
  </si>
  <si>
    <t>43, 41, 44</t>
  </si>
  <si>
    <t>45</t>
  </si>
  <si>
    <t>47</t>
  </si>
  <si>
    <t>18</t>
  </si>
  <si>
    <t>59</t>
  </si>
  <si>
    <t>50, 51, 52, 55, 57, 58</t>
  </si>
  <si>
    <t>94</t>
  </si>
  <si>
    <t>80</t>
  </si>
  <si>
    <t>75 (75-1)</t>
  </si>
  <si>
    <t>81</t>
  </si>
  <si>
    <t>82</t>
  </si>
  <si>
    <t>83</t>
  </si>
  <si>
    <t>84</t>
  </si>
  <si>
    <t>99</t>
  </si>
  <si>
    <t>86</t>
  </si>
  <si>
    <t>67</t>
  </si>
  <si>
    <t>76</t>
  </si>
  <si>
    <t>65</t>
  </si>
  <si>
    <t>98</t>
  </si>
  <si>
    <t>96</t>
  </si>
  <si>
    <t>66</t>
  </si>
  <si>
    <t>60</t>
  </si>
  <si>
    <t>62</t>
  </si>
  <si>
    <t>68</t>
  </si>
  <si>
    <t>69</t>
  </si>
  <si>
    <t>Результат от прочих операций, не включаемый 
в чистую прибыль (убыток)</t>
  </si>
  <si>
    <t>Чистая прибыль (убыток)</t>
  </si>
  <si>
    <r>
      <t>Заполнение форм начинается с указания периода, за который оформляется отчетность.</t>
    </r>
    <r>
      <rPr>
        <b/>
        <sz val="11"/>
        <rFont val="Times New Roman"/>
        <family val="1"/>
        <charset val="204"/>
      </rPr>
      <t xml:space="preserve"> 
</t>
    </r>
    <r>
      <rPr>
        <b/>
        <sz val="11"/>
        <color indexed="13"/>
        <rFont val="Times New Roman"/>
        <family val="1"/>
        <charset val="204"/>
      </rPr>
      <t>Для этого,  в ячейку слева, окрашенную в желтый цвет, введите дату начала отчетного периода, за который заполняется баланс.</t>
    </r>
  </si>
  <si>
    <t>В ячейку слева, окрашенную в бледно-зеленый цвет, введите дату окончания отчетного периода, за который заполняется баланс.</t>
  </si>
  <si>
    <t xml:space="preserve">Налог на прибыль </t>
  </si>
  <si>
    <t>Прочие налоги и сборы, исчисляемые из прибыли (дохода)</t>
  </si>
  <si>
    <t>Прочие платежи, исчисляемые из прибыли (дохода)</t>
  </si>
  <si>
    <t>70, 76</t>
  </si>
  <si>
    <t>А. Сельское, лесное и рыбное хозяйство, 011-017</t>
  </si>
  <si>
    <t>А. Сельское, лесное и рыбное хозяйство, 021-024</t>
  </si>
  <si>
    <t>А. Сельское, лесное и рыбное хозяйство, 031-032</t>
  </si>
  <si>
    <t>В. Горнодобывающая промышленность, 051-052, 061-062, 071-072, 081, 089, 091</t>
  </si>
  <si>
    <t>В. Горнодобывающая промышленность, 099</t>
  </si>
  <si>
    <t>С. Обрабатывающая промышленность, 101, 104-109</t>
  </si>
  <si>
    <t>С. Обрабатывающая промышленность, 102-103</t>
  </si>
  <si>
    <t>С. Обрабатывающая промышленность, 110, 120</t>
  </si>
  <si>
    <t>С. Обрабатывающая промышленность, 131-133, 139, 141-143, 151-152</t>
  </si>
  <si>
    <t>С. Обрабатывающая промышленность, 161-162, 171-172, 181-182</t>
  </si>
  <si>
    <t>С. Обрабатывающая промышленность, 191</t>
  </si>
  <si>
    <t>С. Обрабатывающая промышленность, 192</t>
  </si>
  <si>
    <t>С. Обрабатывающая промышленность, подкласс 19201</t>
  </si>
  <si>
    <t>С. Обрабатывающая промышленность, 201-206, 211-212</t>
  </si>
  <si>
    <t>С. Обрабатывающая промышленность, 221-222</t>
  </si>
  <si>
    <t>С. Обрабатывающая промышленность, 231-237, 239</t>
  </si>
  <si>
    <t>С. Обрабатывающая промышленность, 241, 242, 244, 245</t>
  </si>
  <si>
    <t>С. Обрабатывающая промышленность, 243</t>
  </si>
  <si>
    <t>С. Обрабатывающая промышленность, 251</t>
  </si>
  <si>
    <t>С. Обрабатывающая промышленность, 252-257, 259</t>
  </si>
  <si>
    <t>С. Обрабатывающая промышленность, 261-267</t>
  </si>
  <si>
    <t>С. Обрабатывающая промышленность, 268</t>
  </si>
  <si>
    <t>С. Обрабатывающая промышленность, 271-275, 279</t>
  </si>
  <si>
    <t>С. Обрабатывающая промышленность, 281-282, 284, 289</t>
  </si>
  <si>
    <t>С. Обрабатывающая промышленность, 283</t>
  </si>
  <si>
    <t>С. Обрабатывающая промышленность, 291-293, 301-304, 309</t>
  </si>
  <si>
    <t>С. Обрабатывающая промышленность, 310, 321-322, 324, 329</t>
  </si>
  <si>
    <t>С. Обрабатывающая промышленность, 323, 325, 331-332</t>
  </si>
  <si>
    <t>D. Снабжение электроэнергией, газом, паром, горячей водой и кондиционированным воздухом, 351</t>
  </si>
  <si>
    <t>D. Снабжение электроэнергией, газом, паром, горячей водой и кондиционированным воздухом, 352</t>
  </si>
  <si>
    <t>D. Снабжение электроэнергией, газом, паром, горячей водой и кондиционированным воздухом, 353</t>
  </si>
  <si>
    <t>5. Е. Водоснабжение; сбор, обработка и удаление отходов, деятельность по ликвидации загрязнений, 360-370, 381-382, 390</t>
  </si>
  <si>
    <t>5. Е. Водоснабжение; сбор, обработка и удаление отходов, деятельность по ликвидации загрязнений, 383</t>
  </si>
  <si>
    <t>6. F. Строительство, 411</t>
  </si>
  <si>
    <t>6. F. Строительство, 412, 421-422, 429, 431-433, 439</t>
  </si>
  <si>
    <t>7. G. Оптовая и розничная торговля; ремонт автомобилей и мотоциклов, 451-454, 461-467, 469, 471-479</t>
  </si>
  <si>
    <t>8. H. Транспортная деятельность, складирование, почтовая и курьерская деятельность, 491-495, 501-504, 511-512, 521-522</t>
  </si>
  <si>
    <t>8. H. Транспортная деятельность, складирование, почтовая и курьерская деятельность, 531-532</t>
  </si>
  <si>
    <t>9. I. Услуги по временному проживанию и питанию, 551-553, 559</t>
  </si>
  <si>
    <t>9. I. Услуги по временному проживанию и питанию, 561-563</t>
  </si>
  <si>
    <t>10. J. Информация и связь, 581</t>
  </si>
  <si>
    <t>10. J. Информация и связь, 582</t>
  </si>
  <si>
    <t>10. J. Информация и связь, 591</t>
  </si>
  <si>
    <t>10. J. Информация и связь, 592</t>
  </si>
  <si>
    <t>10. J. Информация и связь, 601-602, 611-613, 619</t>
  </si>
  <si>
    <t>10. J. Информация и связь, 620, 631</t>
  </si>
  <si>
    <t>10. J. Информация и связь, 639</t>
  </si>
  <si>
    <t>K. Финансовая и страховая деятельность, 641-643</t>
  </si>
  <si>
    <t>K. Финансовая и страховая деятельность, 649</t>
  </si>
  <si>
    <t>K. Финансовая и страховая деятельность, 651-653, 661-663</t>
  </si>
  <si>
    <t>L. Операции с недвижимым имуществом, 681-682</t>
  </si>
  <si>
    <t>L. Операции с недвижимым имуществом, 683</t>
  </si>
  <si>
    <t>М. Профессиональная, научная и техническая деятельность, 691-692, 701-702, 711</t>
  </si>
  <si>
    <t>М. Профессиональная, научная и техническая деятельность, 712</t>
  </si>
  <si>
    <t>М. Профессиональная, научная и техническая деятельность, 721-722</t>
  </si>
  <si>
    <t>М. Профессиональная, научная и техническая деятельность, 731</t>
  </si>
  <si>
    <t>М. Профессиональная, научная и техническая деятельность, 732</t>
  </si>
  <si>
    <t>М. Профессиональная, научная и техническая деятельность, 741, 743, 749</t>
  </si>
  <si>
    <t>М. Профессиональная, научная и техническая деятельность, 742</t>
  </si>
  <si>
    <t>М. Профессиональная, научная и техническая деятельность, 750</t>
  </si>
  <si>
    <t>14. N. Деятельность в сфере административных и вспомогательных услуг, 771-773</t>
  </si>
  <si>
    <t>14. N. Деятельность в сфере административных и вспомогательных услуг, 774</t>
  </si>
  <si>
    <t>14. N. Деятельность в сфере административных и вспомогательных услуг, 781-783</t>
  </si>
  <si>
    <t>14. N. Деятельность в сфере административных и вспомогательных услуг, 791, 799</t>
  </si>
  <si>
    <t>14. N. Деятельность в сфере административных и вспомогательных услуг, 801-803</t>
  </si>
  <si>
    <t>14. N. Деятельность в сфере административных и вспомогательных услуг, 811-812</t>
  </si>
  <si>
    <t>14. N. Деятельность в сфере административных и вспомогательных услуг, 813</t>
  </si>
  <si>
    <t>14. N. Деятельность в сфере административных и вспомогательных услуг, 821-823, 829</t>
  </si>
  <si>
    <t>15. Q. Здравоохранение и социальные услуги, 861</t>
  </si>
  <si>
    <t>16. R. Творчество, спорт, развлечения и отдых, 931</t>
  </si>
  <si>
    <t>17. S. Предоставление прочих видов услуг, 941-942, 949</t>
  </si>
  <si>
    <t>17. S. Предоставление прочих видов услуг, 951</t>
  </si>
  <si>
    <t>17. S. Предоставление прочих видов услуг, 952</t>
  </si>
  <si>
    <t>17. S. Предоставление прочих видов услуг, 960</t>
  </si>
  <si>
    <t>18. Прочие виды экономической деятельности</t>
  </si>
  <si>
    <t>Приложение 1
к Национальному стандарту бухгалтерского учета и отчетности «Индивидуальная бухгалтерская отчетность» 
12.12.2016 № 104</t>
  </si>
  <si>
    <t xml:space="preserve">    доходы от участия в уставных капиталах других 
    организаций</t>
  </si>
  <si>
    <t>Валовая прибыль</t>
  </si>
  <si>
    <t>Прибыль (убыток) от реализации продукции, товаров, работ, услуг</t>
  </si>
  <si>
    <t xml:space="preserve">Прибыль (убыток) от текущей деятельности </t>
  </si>
  <si>
    <t>Прибыль (убыток) от инвестиционной и финансовой деятельности</t>
  </si>
  <si>
    <t>Прибыль (убыток) до налогообложения</t>
  </si>
  <si>
    <t>Совокупная прибыль (убыток)</t>
  </si>
  <si>
    <t>Приложение 2
к Национальному стандарту бухгалтерского учета и отчетности «Индивидуальная бухгалтерская отчетность» 
12.12.2016 № 104</t>
  </si>
  <si>
    <t>Форма</t>
  </si>
  <si>
    <t>58, 06</t>
  </si>
  <si>
    <t>70, 75</t>
  </si>
  <si>
    <t>66, 67, 71, 73</t>
  </si>
  <si>
    <t>Денежные средства и эквиваленты денежных средств</t>
  </si>
  <si>
    <t>90 (90-4)</t>
  </si>
  <si>
    <t>90 (90-5)</t>
  </si>
  <si>
    <t>90 (90-6)</t>
  </si>
  <si>
    <t>90 (90-7, 90-8, 90-9)</t>
  </si>
  <si>
    <t>90 (90-1, 90-2, 90-3)</t>
  </si>
  <si>
    <t>90 (90-10)</t>
  </si>
  <si>
    <t>91 (91-1, 91-2, 91-3)</t>
  </si>
  <si>
    <t>91 (91-4)</t>
  </si>
  <si>
    <t>99, 68</t>
  </si>
  <si>
    <t>Открытое акционерное общество "Жлобинская швейная фабрика"</t>
  </si>
  <si>
    <t xml:space="preserve">Частная </t>
  </si>
  <si>
    <t>тыс. рублей</t>
  </si>
  <si>
    <t>247210 г. Жлобин, ул. Петровского, 17</t>
  </si>
</sst>
</file>

<file path=xl/styles.xml><?xml version="1.0" encoding="utf-8"?>
<styleSheet xmlns="http://schemas.openxmlformats.org/spreadsheetml/2006/main">
  <numFmts count="14">
    <numFmt numFmtId="44" formatCode="_-* #,##0.00&quot;р.&quot;_-;\-* #,##0.00&quot;р.&quot;_-;_-* &quot;-&quot;??&quot;р.&quot;_-;_-@_-"/>
    <numFmt numFmtId="164" formatCode="[$-FC19]d\ mmmm\ yyyy\ &quot;г.&quot;"/>
    <numFmt numFmtId="165" formatCode="#,##0.0"/>
    <numFmt numFmtId="166" formatCode="[$-F800]dddd\,\ mmmm\ dd\,\ yyyy"/>
    <numFmt numFmtId="167" formatCode="_(* #,##0_);\(* \-#,##0\);_(* &quot;-&quot;??_);_(@_)"/>
    <numFmt numFmtId="168" formatCode="_(#,##0_);\(\-#,##0\);_(* &quot;-&quot;??_);_(@_)"/>
    <numFmt numFmtId="169" formatCode="_(#,##0_);\(#,##0\);_(* &quot;-&quot;??_);_(@_)"/>
    <numFmt numFmtId="170" formatCode="[$-FC19]d\ mmmm"/>
    <numFmt numFmtId="171" formatCode="mmmm"/>
    <numFmt numFmtId="172" formatCode="\(#,##0\);\(#,##0\);_(* &quot;-&quot;??_);_(@_)"/>
    <numFmt numFmtId="173" formatCode="00"/>
    <numFmt numFmtId="174" formatCode="0.0"/>
    <numFmt numFmtId="175" formatCode="[$-FC19]\ yyyy\ &quot;г.&quot;"/>
    <numFmt numFmtId="176" formatCode="_(#,##0.00_);\(#,##0.00\);_(* &quot;-&quot;??_);_(@_)"/>
  </numFmts>
  <fonts count="29">
    <font>
      <sz val="11"/>
      <name val="Times New Roman"/>
      <charset val="204"/>
    </font>
    <font>
      <sz val="11"/>
      <name val="Times New Roman"/>
      <family val="1"/>
      <charset val="204"/>
    </font>
    <font>
      <i/>
      <sz val="11"/>
      <name val="Times New Roman"/>
      <family val="1"/>
      <charset val="204"/>
    </font>
    <font>
      <sz val="11"/>
      <name val="Times New Roman"/>
      <family val="1"/>
      <charset val="204"/>
    </font>
    <font>
      <b/>
      <sz val="11"/>
      <color indexed="18"/>
      <name val="Times New Roman"/>
      <family val="1"/>
      <charset val="204"/>
    </font>
    <font>
      <sz val="11"/>
      <name val="Times New Roman"/>
      <family val="1"/>
      <charset val="204"/>
    </font>
    <font>
      <sz val="11"/>
      <name val="Times New Roman"/>
      <family val="1"/>
      <charset val="204"/>
    </font>
    <font>
      <b/>
      <sz val="11"/>
      <name val="Times New Roman"/>
      <family val="1"/>
      <charset val="204"/>
    </font>
    <font>
      <sz val="12"/>
      <name val="Times New Roman"/>
      <family val="1"/>
      <charset val="204"/>
    </font>
    <font>
      <b/>
      <sz val="12"/>
      <name val="Times New Roman"/>
      <family val="1"/>
      <charset val="204"/>
    </font>
    <font>
      <b/>
      <sz val="12"/>
      <color indexed="10"/>
      <name val="Times New Roman"/>
      <family val="1"/>
      <charset val="204"/>
    </font>
    <font>
      <b/>
      <sz val="11"/>
      <color indexed="10"/>
      <name val="Times New Roman"/>
      <family val="1"/>
      <charset val="204"/>
    </font>
    <font>
      <sz val="10.5"/>
      <name val="Times New Roman"/>
      <family val="1"/>
      <charset val="204"/>
    </font>
    <font>
      <sz val="12"/>
      <name val="Times New Roman"/>
      <family val="1"/>
      <charset val="204"/>
    </font>
    <font>
      <sz val="11"/>
      <color indexed="81"/>
      <name val="Times New Roman"/>
      <family val="1"/>
      <charset val="204"/>
    </font>
    <font>
      <sz val="11"/>
      <color indexed="10"/>
      <name val="Times New Roman"/>
      <family val="1"/>
      <charset val="204"/>
    </font>
    <font>
      <b/>
      <sz val="10.5"/>
      <color indexed="10"/>
      <name val="Times New Roman"/>
      <family val="1"/>
      <charset val="204"/>
    </font>
    <font>
      <sz val="10.5"/>
      <color indexed="81"/>
      <name val="Times New Roman"/>
      <family val="1"/>
      <charset val="204"/>
    </font>
    <font>
      <sz val="12"/>
      <color indexed="81"/>
      <name val="Times New Roman"/>
      <family val="1"/>
      <charset val="204"/>
    </font>
    <font>
      <sz val="10.5"/>
      <color indexed="10"/>
      <name val="Times New Roman"/>
      <family val="1"/>
      <charset val="204"/>
    </font>
    <font>
      <i/>
      <sz val="9"/>
      <color indexed="18"/>
      <name val="Times New Roman"/>
      <family val="1"/>
      <charset val="204"/>
    </font>
    <font>
      <b/>
      <sz val="11"/>
      <color indexed="13"/>
      <name val="Times New Roman"/>
      <family val="1"/>
      <charset val="204"/>
    </font>
    <font>
      <b/>
      <sz val="11"/>
      <color indexed="17"/>
      <name val="Times New Roman"/>
      <family val="1"/>
      <charset val="204"/>
    </font>
    <font>
      <sz val="10.5"/>
      <name val="Times New Roman"/>
      <family val="1"/>
      <charset val="204"/>
    </font>
    <font>
      <b/>
      <i/>
      <sz val="11"/>
      <color indexed="81"/>
      <name val="Times New Roman"/>
      <family val="1"/>
      <charset val="204"/>
    </font>
    <font>
      <b/>
      <i/>
      <sz val="11"/>
      <color indexed="10"/>
      <name val="Times New Roman"/>
      <family val="1"/>
      <charset val="204"/>
    </font>
    <font>
      <b/>
      <i/>
      <sz val="11"/>
      <color indexed="18"/>
      <name val="Times New Roman"/>
      <family val="1"/>
      <charset val="204"/>
    </font>
    <font>
      <b/>
      <i/>
      <sz val="10.5"/>
      <color indexed="18"/>
      <name val="Times New Roman"/>
      <family val="1"/>
      <charset val="204"/>
    </font>
    <font>
      <sz val="1"/>
      <name val="Times New Roman"/>
      <family val="1"/>
      <charset val="204"/>
    </font>
  </fonts>
  <fills count="7">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1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48"/>
      </left>
      <right style="thin">
        <color indexed="48"/>
      </right>
      <top/>
      <bottom style="thin">
        <color indexed="48"/>
      </bottom>
      <diagonal/>
    </border>
    <border>
      <left style="thin">
        <color indexed="48"/>
      </left>
      <right style="thin">
        <color indexed="48"/>
      </right>
      <top style="thin">
        <color indexed="48"/>
      </top>
      <bottom style="thin">
        <color indexed="64"/>
      </bottom>
      <diagonal/>
    </border>
    <border>
      <left style="thin">
        <color indexed="48"/>
      </left>
      <right style="thin">
        <color indexed="48"/>
      </right>
      <top style="thin">
        <color indexed="64"/>
      </top>
      <bottom style="thin">
        <color indexed="48"/>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top style="thin">
        <color indexed="48"/>
      </top>
      <bottom style="thin">
        <color indexed="48"/>
      </bottom>
      <diagonal/>
    </border>
    <border>
      <left/>
      <right style="thin">
        <color indexed="48"/>
      </right>
      <top style="thin">
        <color indexed="48"/>
      </top>
      <bottom style="thin">
        <color indexed="48"/>
      </bottom>
      <diagonal/>
    </border>
  </borders>
  <cellStyleXfs count="2">
    <xf numFmtId="0" fontId="0" fillId="0" borderId="0"/>
    <xf numFmtId="44" fontId="1" fillId="0" borderId="0" applyFont="0" applyFill="0" applyBorder="0" applyAlignment="0" applyProtection="0"/>
  </cellStyleXfs>
  <cellXfs count="272">
    <xf numFmtId="0" fontId="0" fillId="0" borderId="0" xfId="0"/>
    <xf numFmtId="0" fontId="1" fillId="2" borderId="0" xfId="0" applyFont="1" applyFill="1"/>
    <xf numFmtId="0" fontId="1" fillId="3" borderId="0" xfId="0" applyFont="1" applyFill="1"/>
    <xf numFmtId="0" fontId="1" fillId="3" borderId="0" xfId="0" applyFont="1" applyFill="1" applyAlignment="1">
      <alignment wrapText="1"/>
    </xf>
    <xf numFmtId="0" fontId="2" fillId="3" borderId="0" xfId="0" applyFont="1" applyFill="1" applyAlignment="1">
      <alignment wrapText="1"/>
    </xf>
    <xf numFmtId="0" fontId="3" fillId="3" borderId="0" xfId="0" applyFont="1" applyFill="1"/>
    <xf numFmtId="0" fontId="3" fillId="2" borderId="0" xfId="0" applyFont="1" applyFill="1"/>
    <xf numFmtId="0" fontId="3" fillId="3" borderId="0" xfId="0" applyFont="1" applyFill="1" applyAlignment="1">
      <alignment wrapText="1"/>
    </xf>
    <xf numFmtId="0" fontId="5" fillId="3" borderId="0" xfId="0" applyFont="1" applyFill="1"/>
    <xf numFmtId="0" fontId="5" fillId="2" borderId="0" xfId="0" applyFont="1" applyFill="1"/>
    <xf numFmtId="0" fontId="5" fillId="3" borderId="0" xfId="0" applyFont="1" applyFill="1" applyAlignment="1">
      <alignment wrapText="1"/>
    </xf>
    <xf numFmtId="165" fontId="5" fillId="2" borderId="0" xfId="0" applyNumberFormat="1" applyFont="1" applyFill="1" applyAlignment="1">
      <alignment horizontal="center"/>
    </xf>
    <xf numFmtId="0" fontId="5" fillId="3" borderId="1" xfId="0" applyFont="1" applyFill="1" applyBorder="1" applyAlignment="1">
      <alignment horizontal="center" wrapText="1"/>
    </xf>
    <xf numFmtId="3" fontId="5" fillId="2" borderId="0" xfId="0" applyNumberFormat="1" applyFont="1" applyFill="1"/>
    <xf numFmtId="0" fontId="5" fillId="3" borderId="2" xfId="0" applyFont="1" applyFill="1" applyBorder="1" applyAlignment="1">
      <alignment horizontal="center" wrapText="1"/>
    </xf>
    <xf numFmtId="0" fontId="5" fillId="3" borderId="3" xfId="0" applyFont="1" applyFill="1" applyBorder="1" applyAlignment="1">
      <alignment horizontal="center" wrapText="1"/>
    </xf>
    <xf numFmtId="0" fontId="6" fillId="3" borderId="0" xfId="0" applyFont="1" applyFill="1" applyAlignment="1">
      <alignment wrapText="1"/>
    </xf>
    <xf numFmtId="0" fontId="6" fillId="3" borderId="0" xfId="0" applyFont="1" applyFill="1" applyAlignment="1">
      <alignment horizontal="center" wrapText="1"/>
    </xf>
    <xf numFmtId="0" fontId="6" fillId="3" borderId="0" xfId="0" applyFont="1" applyFill="1" applyAlignment="1">
      <alignment horizontal="right" wrapText="1"/>
    </xf>
    <xf numFmtId="0" fontId="8" fillId="3" borderId="0" xfId="0" applyFont="1" applyFill="1"/>
    <xf numFmtId="0" fontId="8" fillId="2" borderId="0" xfId="0" applyFont="1" applyFill="1"/>
    <xf numFmtId="0" fontId="5" fillId="4" borderId="2" xfId="0" applyFont="1" applyFill="1" applyBorder="1" applyAlignment="1">
      <alignment horizontal="center" wrapText="1"/>
    </xf>
    <xf numFmtId="0" fontId="5" fillId="4" borderId="4" xfId="0" applyFont="1" applyFill="1" applyBorder="1" applyAlignment="1">
      <alignment horizontal="right" vertical="top" wrapText="1"/>
    </xf>
    <xf numFmtId="0" fontId="11" fillId="2" borderId="0" xfId="0" applyFont="1" applyFill="1"/>
    <xf numFmtId="0" fontId="12" fillId="2" borderId="0" xfId="0" applyFont="1" applyFill="1"/>
    <xf numFmtId="0" fontId="12" fillId="3" borderId="0" xfId="0" applyFont="1" applyFill="1"/>
    <xf numFmtId="0" fontId="12" fillId="4" borderId="1" xfId="0" applyFont="1" applyFill="1" applyBorder="1" applyAlignment="1">
      <alignment horizontal="center" wrapText="1"/>
    </xf>
    <xf numFmtId="49" fontId="12" fillId="3" borderId="3" xfId="0" applyNumberFormat="1" applyFont="1" applyFill="1" applyBorder="1" applyAlignment="1">
      <alignment horizontal="center" wrapText="1"/>
    </xf>
    <xf numFmtId="49" fontId="12" fillId="3" borderId="1" xfId="0" applyNumberFormat="1" applyFont="1" applyFill="1" applyBorder="1" applyAlignment="1">
      <alignment horizontal="center" wrapText="1"/>
    </xf>
    <xf numFmtId="0" fontId="12" fillId="3" borderId="2" xfId="0" applyFont="1" applyFill="1" applyBorder="1" applyAlignment="1">
      <alignment horizontal="center" wrapText="1"/>
    </xf>
    <xf numFmtId="0" fontId="12" fillId="3" borderId="3" xfId="0" applyFont="1" applyFill="1" applyBorder="1" applyAlignment="1">
      <alignment horizontal="center" wrapText="1"/>
    </xf>
    <xf numFmtId="0" fontId="12" fillId="3" borderId="1" xfId="0" applyFont="1" applyFill="1" applyBorder="1" applyAlignment="1">
      <alignment horizontal="center" wrapText="1"/>
    </xf>
    <xf numFmtId="0" fontId="0" fillId="2" borderId="0" xfId="0" applyFill="1"/>
    <xf numFmtId="0" fontId="0" fillId="3" borderId="0" xfId="0" applyFill="1"/>
    <xf numFmtId="0" fontId="13" fillId="3" borderId="0" xfId="0" applyFont="1" applyFill="1"/>
    <xf numFmtId="0" fontId="1" fillId="4" borderId="5" xfId="0" applyFont="1" applyFill="1" applyBorder="1" applyAlignment="1">
      <alignment horizontal="left" vertical="top" wrapText="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4" xfId="0" applyFont="1" applyFill="1" applyBorder="1" applyAlignment="1">
      <alignment vertical="top" wrapText="1"/>
    </xf>
    <xf numFmtId="170" fontId="5" fillId="4" borderId="7" xfId="0" applyNumberFormat="1" applyFont="1" applyFill="1" applyBorder="1" applyAlignment="1">
      <alignment vertical="top" wrapText="1"/>
    </xf>
    <xf numFmtId="0" fontId="1" fillId="2" borderId="0" xfId="0" applyFont="1" applyFill="1" applyAlignment="1">
      <alignment horizontal="center"/>
    </xf>
    <xf numFmtId="0" fontId="12" fillId="3" borderId="0" xfId="0" applyFont="1" applyFill="1" applyAlignment="1">
      <alignment wrapText="1"/>
    </xf>
    <xf numFmtId="0" fontId="12" fillId="3" borderId="0" xfId="0" applyFont="1" applyFill="1" applyAlignment="1">
      <alignment horizontal="right" wrapText="1"/>
    </xf>
    <xf numFmtId="171" fontId="12" fillId="3" borderId="5" xfId="0" applyNumberFormat="1" applyFont="1" applyFill="1" applyBorder="1" applyAlignment="1">
      <alignment horizontal="right" wrapText="1"/>
    </xf>
    <xf numFmtId="166" fontId="12" fillId="3" borderId="5" xfId="0" applyNumberFormat="1" applyFont="1" applyFill="1" applyBorder="1" applyAlignment="1">
      <alignment horizontal="center" wrapText="1"/>
    </xf>
    <xf numFmtId="0" fontId="12" fillId="3" borderId="0" xfId="0" applyFont="1" applyFill="1" applyAlignment="1">
      <alignment horizontal="center" wrapText="1"/>
    </xf>
    <xf numFmtId="0" fontId="1" fillId="3" borderId="0" xfId="0" applyFont="1" applyFill="1" applyAlignment="1">
      <alignment horizontal="center"/>
    </xf>
    <xf numFmtId="0" fontId="12" fillId="3" borderId="0" xfId="0" applyFon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7" fillId="3" borderId="8" xfId="0" applyFont="1" applyFill="1" applyBorder="1" applyAlignment="1">
      <alignment wrapText="1"/>
    </xf>
    <xf numFmtId="0" fontId="9" fillId="3" borderId="2" xfId="0" applyFont="1" applyFill="1" applyBorder="1" applyAlignment="1">
      <alignment horizontal="center" wrapText="1"/>
    </xf>
    <xf numFmtId="0" fontId="7" fillId="3" borderId="8" xfId="0" applyFont="1" applyFill="1" applyBorder="1" applyAlignment="1">
      <alignment horizontal="center" wrapText="1"/>
    </xf>
    <xf numFmtId="0" fontId="9" fillId="3" borderId="1" xfId="0" applyFont="1" applyFill="1" applyBorder="1" applyAlignment="1">
      <alignment horizontal="center" wrapText="1"/>
    </xf>
    <xf numFmtId="49" fontId="16" fillId="2" borderId="9" xfId="0" applyNumberFormat="1" applyFont="1" applyFill="1" applyBorder="1" applyAlignment="1">
      <alignment horizontal="center"/>
    </xf>
    <xf numFmtId="49" fontId="16" fillId="2" borderId="10" xfId="0" applyNumberFormat="1" applyFont="1" applyFill="1" applyBorder="1" applyAlignment="1">
      <alignment horizontal="center"/>
    </xf>
    <xf numFmtId="49" fontId="16" fillId="2" borderId="3" xfId="0" applyNumberFormat="1" applyFont="1" applyFill="1" applyBorder="1" applyAlignment="1">
      <alignment horizontal="center"/>
    </xf>
    <xf numFmtId="49" fontId="16" fillId="2" borderId="1" xfId="0" applyNumberFormat="1" applyFont="1" applyFill="1" applyBorder="1" applyAlignment="1">
      <alignment horizontal="center"/>
    </xf>
    <xf numFmtId="49" fontId="16" fillId="2" borderId="2" xfId="0" applyNumberFormat="1" applyFont="1" applyFill="1" applyBorder="1" applyAlignment="1">
      <alignment horizontal="center"/>
    </xf>
    <xf numFmtId="49" fontId="16" fillId="2" borderId="11" xfId="0" applyNumberFormat="1" applyFont="1" applyFill="1" applyBorder="1" applyAlignment="1">
      <alignment horizontal="center"/>
    </xf>
    <xf numFmtId="49" fontId="16" fillId="2" borderId="12" xfId="0" applyNumberFormat="1" applyFont="1" applyFill="1" applyBorder="1" applyAlignment="1">
      <alignment horizontal="center"/>
    </xf>
    <xf numFmtId="0" fontId="15" fillId="2" borderId="0" xfId="0" applyFont="1" applyFill="1" applyAlignment="1">
      <alignment vertical="top" wrapText="1"/>
    </xf>
    <xf numFmtId="0" fontId="12" fillId="2" borderId="0" xfId="0" applyFont="1" applyFill="1" applyBorder="1"/>
    <xf numFmtId="49" fontId="16" fillId="2" borderId="0" xfId="0" applyNumberFormat="1" applyFont="1" applyFill="1" applyBorder="1" applyAlignment="1">
      <alignment horizontal="center"/>
    </xf>
    <xf numFmtId="0" fontId="12" fillId="4" borderId="4" xfId="0" applyFont="1" applyFill="1" applyBorder="1" applyAlignment="1">
      <alignment horizontal="right" vertical="top" wrapText="1"/>
    </xf>
    <xf numFmtId="0" fontId="12" fillId="4" borderId="14" xfId="0" applyFont="1" applyFill="1" applyBorder="1" applyAlignment="1">
      <alignment horizontal="center" vertical="top" wrapText="1"/>
    </xf>
    <xf numFmtId="171" fontId="12" fillId="4" borderId="14" xfId="0" applyNumberFormat="1" applyFont="1" applyFill="1" applyBorder="1" applyAlignment="1">
      <alignment horizontal="left" vertical="top" wrapText="1"/>
    </xf>
    <xf numFmtId="0" fontId="12" fillId="4" borderId="14" xfId="0" applyFont="1" applyFill="1" applyBorder="1" applyAlignment="1">
      <alignment vertical="top" wrapText="1"/>
    </xf>
    <xf numFmtId="171" fontId="12" fillId="4" borderId="7" xfId="0" applyNumberFormat="1" applyFont="1" applyFill="1" applyBorder="1" applyAlignment="1">
      <alignment horizontal="left" vertical="top" wrapText="1"/>
    </xf>
    <xf numFmtId="173" fontId="5" fillId="2" borderId="0" xfId="0" applyNumberFormat="1" applyFont="1" applyFill="1" applyAlignment="1"/>
    <xf numFmtId="0" fontId="5" fillId="2" borderId="0" xfId="0" applyFont="1" applyFill="1" applyAlignment="1"/>
    <xf numFmtId="0" fontId="12" fillId="4" borderId="4" xfId="0" applyFont="1" applyFill="1" applyBorder="1" applyAlignment="1">
      <alignment horizontal="right" wrapText="1"/>
    </xf>
    <xf numFmtId="170" fontId="12" fillId="4" borderId="7" xfId="0" applyNumberFormat="1" applyFont="1" applyFill="1" applyBorder="1" applyAlignment="1">
      <alignment wrapText="1"/>
    </xf>
    <xf numFmtId="0" fontId="1" fillId="4" borderId="4" xfId="0" applyFont="1" applyFill="1" applyBorder="1" applyAlignment="1">
      <alignment wrapText="1"/>
    </xf>
    <xf numFmtId="0" fontId="1" fillId="4" borderId="5" xfId="0" applyFont="1" applyFill="1" applyBorder="1" applyAlignment="1">
      <alignment horizontal="left" wrapText="1"/>
    </xf>
    <xf numFmtId="0" fontId="1" fillId="4" borderId="5" xfId="0" applyFont="1" applyFill="1" applyBorder="1" applyAlignment="1">
      <alignment wrapText="1"/>
    </xf>
    <xf numFmtId="0" fontId="1" fillId="4" borderId="6" xfId="0" applyFont="1" applyFill="1" applyBorder="1" applyAlignment="1">
      <alignment wrapText="1"/>
    </xf>
    <xf numFmtId="0" fontId="3" fillId="3" borderId="0" xfId="0" applyFont="1" applyFill="1" applyBorder="1" applyAlignment="1">
      <alignment horizontal="center" wrapText="1"/>
    </xf>
    <xf numFmtId="169" fontId="6" fillId="2" borderId="0" xfId="0" applyNumberFormat="1" applyFont="1" applyFill="1" applyBorder="1" applyAlignment="1">
      <alignment horizontal="left" wrapText="1"/>
    </xf>
    <xf numFmtId="169" fontId="19" fillId="2" borderId="0" xfId="0" applyNumberFormat="1" applyFont="1" applyFill="1"/>
    <xf numFmtId="168" fontId="10" fillId="2" borderId="0" xfId="0" applyNumberFormat="1" applyFont="1" applyFill="1" applyBorder="1"/>
    <xf numFmtId="0" fontId="8" fillId="2" borderId="0" xfId="0" applyFont="1" applyFill="1" applyBorder="1"/>
    <xf numFmtId="3" fontId="9" fillId="2" borderId="0" xfId="0" applyNumberFormat="1" applyFont="1" applyFill="1" applyBorder="1" applyAlignment="1">
      <alignment horizontal="center"/>
    </xf>
    <xf numFmtId="0" fontId="20" fillId="3" borderId="0" xfId="0" applyFont="1" applyFill="1" applyAlignment="1">
      <alignment horizontal="right"/>
    </xf>
    <xf numFmtId="0" fontId="20" fillId="2" borderId="0" xfId="0" applyFont="1" applyFill="1" applyAlignment="1">
      <alignment horizontal="right"/>
    </xf>
    <xf numFmtId="0" fontId="12" fillId="3" borderId="4" xfId="0" applyFont="1" applyFill="1" applyBorder="1" applyAlignment="1">
      <alignment horizontal="center" wrapText="1"/>
    </xf>
    <xf numFmtId="0" fontId="12" fillId="3" borderId="13" xfId="0" applyFont="1" applyFill="1" applyBorder="1" applyAlignment="1">
      <alignment horizontal="center" wrapText="1"/>
    </xf>
    <xf numFmtId="0" fontId="23" fillId="3" borderId="1" xfId="0" applyFont="1" applyFill="1" applyBorder="1"/>
    <xf numFmtId="0" fontId="23" fillId="3" borderId="1" xfId="0" applyFont="1" applyFill="1" applyBorder="1" applyAlignment="1">
      <alignment horizontal="center" vertical="top" wrapText="1"/>
    </xf>
    <xf numFmtId="0" fontId="23" fillId="2" borderId="0" xfId="0" applyFont="1" applyFill="1" applyBorder="1"/>
    <xf numFmtId="0" fontId="23" fillId="3" borderId="15" xfId="0" applyFont="1" applyFill="1" applyBorder="1" applyAlignment="1">
      <alignment horizontal="center" vertical="top" wrapText="1"/>
    </xf>
    <xf numFmtId="0" fontId="23" fillId="2" borderId="0" xfId="0" applyFont="1" applyFill="1"/>
    <xf numFmtId="0" fontId="23" fillId="3" borderId="1" xfId="0" applyFont="1" applyFill="1" applyBorder="1" applyAlignment="1">
      <alignment wrapText="1"/>
    </xf>
    <xf numFmtId="165" fontId="23" fillId="3" borderId="1" xfId="0" applyNumberFormat="1" applyFont="1" applyFill="1" applyBorder="1" applyAlignment="1">
      <alignment horizontal="center" vertical="top" wrapText="1"/>
    </xf>
    <xf numFmtId="174" fontId="23" fillId="3" borderId="15" xfId="0" applyNumberFormat="1" applyFont="1" applyFill="1" applyBorder="1" applyAlignment="1">
      <alignment horizontal="center" vertical="top" wrapText="1"/>
    </xf>
    <xf numFmtId="174" fontId="23" fillId="3" borderId="1" xfId="0" applyNumberFormat="1" applyFont="1" applyFill="1" applyBorder="1" applyAlignment="1">
      <alignment horizontal="center" vertical="top" wrapText="1"/>
    </xf>
    <xf numFmtId="0" fontId="23" fillId="3" borderId="15" xfId="0" applyNumberFormat="1" applyFont="1" applyFill="1" applyBorder="1" applyAlignment="1">
      <alignment horizontal="center" vertical="top" wrapText="1"/>
    </xf>
    <xf numFmtId="0" fontId="23" fillId="3" borderId="1" xfId="0" applyFont="1" applyFill="1" applyBorder="1" applyAlignment="1">
      <alignment vertical="top"/>
    </xf>
    <xf numFmtId="0" fontId="3" fillId="3" borderId="0" xfId="0" applyFont="1" applyFill="1" applyBorder="1" applyAlignment="1">
      <alignment horizontal="left" wrapText="1"/>
    </xf>
    <xf numFmtId="3" fontId="3" fillId="3" borderId="0" xfId="0" applyNumberFormat="1" applyFont="1" applyFill="1" applyBorder="1" applyAlignment="1">
      <alignment horizontal="center" wrapText="1"/>
    </xf>
    <xf numFmtId="0" fontId="28" fillId="3" borderId="0" xfId="0" applyFont="1" applyFill="1"/>
    <xf numFmtId="0" fontId="28" fillId="3" borderId="0" xfId="0" applyFont="1" applyFill="1" applyBorder="1" applyAlignment="1">
      <alignment wrapText="1"/>
    </xf>
    <xf numFmtId="0" fontId="28" fillId="2" borderId="0" xfId="0" applyFont="1" applyFill="1"/>
    <xf numFmtId="0" fontId="20" fillId="3" borderId="0" xfId="0" applyFont="1" applyFill="1" applyAlignment="1">
      <alignment horizontal="right" vertical="top" wrapText="1"/>
    </xf>
    <xf numFmtId="0" fontId="1" fillId="5" borderId="16" xfId="0" applyFont="1" applyFill="1" applyBorder="1" applyAlignment="1">
      <alignment horizontal="left" wrapText="1"/>
    </xf>
    <xf numFmtId="0" fontId="1" fillId="5" borderId="8" xfId="0" applyFont="1" applyFill="1" applyBorder="1" applyAlignment="1">
      <alignment horizontal="left" wrapText="1"/>
    </xf>
    <xf numFmtId="0" fontId="1" fillId="5" borderId="15" xfId="0" applyFont="1" applyFill="1" applyBorder="1" applyAlignment="1">
      <alignment horizontal="left" wrapText="1"/>
    </xf>
    <xf numFmtId="0" fontId="5" fillId="3" borderId="16" xfId="0" applyFont="1" applyFill="1" applyBorder="1" applyAlignment="1">
      <alignment horizontal="left" wrapText="1"/>
    </xf>
    <xf numFmtId="0" fontId="5" fillId="3" borderId="8" xfId="0" applyFont="1" applyFill="1" applyBorder="1" applyAlignment="1">
      <alignment horizontal="left" wrapText="1"/>
    </xf>
    <xf numFmtId="0" fontId="5" fillId="3" borderId="15" xfId="0" applyFont="1" applyFill="1" applyBorder="1" applyAlignment="1">
      <alignment horizontal="left" wrapText="1"/>
    </xf>
    <xf numFmtId="0" fontId="3" fillId="3" borderId="0" xfId="0" applyFont="1" applyFill="1" applyAlignment="1">
      <alignment horizontal="right"/>
    </xf>
    <xf numFmtId="164" fontId="6" fillId="3" borderId="5" xfId="0" applyNumberFormat="1" applyFont="1" applyFill="1" applyBorder="1" applyAlignment="1">
      <alignment horizontal="center" wrapText="1"/>
    </xf>
    <xf numFmtId="169" fontId="1" fillId="5" borderId="16" xfId="0" applyNumberFormat="1" applyFont="1" applyFill="1" applyBorder="1" applyAlignment="1">
      <alignment horizontal="right" wrapText="1"/>
    </xf>
    <xf numFmtId="169" fontId="1" fillId="5" borderId="8" xfId="0" applyNumberFormat="1" applyFont="1" applyFill="1" applyBorder="1" applyAlignment="1">
      <alignment horizontal="right" wrapText="1"/>
    </xf>
    <xf numFmtId="169" fontId="1" fillId="5" borderId="15" xfId="0" applyNumberFormat="1" applyFont="1" applyFill="1" applyBorder="1" applyAlignment="1">
      <alignment horizontal="right" wrapText="1"/>
    </xf>
    <xf numFmtId="0" fontId="7" fillId="3" borderId="16" xfId="0" applyFont="1" applyFill="1" applyBorder="1" applyAlignment="1">
      <alignment horizontal="left" wrapText="1"/>
    </xf>
    <xf numFmtId="0" fontId="7" fillId="3" borderId="8" xfId="0" applyFont="1" applyFill="1" applyBorder="1" applyAlignment="1">
      <alignment horizontal="left" wrapText="1"/>
    </xf>
    <xf numFmtId="0" fontId="11" fillId="2" borderId="0" xfId="0" applyFont="1" applyFill="1" applyAlignment="1">
      <alignment horizontal="left" wrapText="1"/>
    </xf>
    <xf numFmtId="0" fontId="7" fillId="2" borderId="0" xfId="0" applyFont="1" applyFill="1" applyAlignment="1">
      <alignment horizontal="left"/>
    </xf>
    <xf numFmtId="1" fontId="22" fillId="2" borderId="0" xfId="0" applyNumberFormat="1" applyFont="1" applyFill="1" applyAlignment="1">
      <alignment horizontal="left" vertical="top" wrapText="1"/>
    </xf>
    <xf numFmtId="0" fontId="5" fillId="3" borderId="5" xfId="0" applyFont="1" applyFill="1" applyBorder="1" applyAlignment="1">
      <alignment wrapText="1"/>
    </xf>
    <xf numFmtId="0" fontId="5" fillId="3" borderId="0" xfId="0" applyFont="1" applyFill="1" applyBorder="1" applyAlignment="1">
      <alignment wrapText="1"/>
    </xf>
    <xf numFmtId="170" fontId="12" fillId="4" borderId="8" xfId="0" applyNumberFormat="1" applyFont="1" applyFill="1" applyBorder="1" applyAlignment="1">
      <alignment horizontal="center" wrapText="1"/>
    </xf>
    <xf numFmtId="0" fontId="5" fillId="4" borderId="2" xfId="0" applyFont="1" applyFill="1" applyBorder="1" applyAlignment="1">
      <alignment horizontal="center" vertical="top" wrapText="1"/>
    </xf>
    <xf numFmtId="0" fontId="5" fillId="4" borderId="3" xfId="0" applyFont="1" applyFill="1" applyBorder="1" applyAlignment="1">
      <alignment horizontal="center" vertical="top" wrapText="1"/>
    </xf>
    <xf numFmtId="0" fontId="1" fillId="4" borderId="13" xfId="0" applyFont="1" applyFill="1" applyBorder="1" applyAlignment="1">
      <alignment horizontal="right" wrapText="1"/>
    </xf>
    <xf numFmtId="0" fontId="1" fillId="4" borderId="5" xfId="0" applyFont="1" applyFill="1" applyBorder="1" applyAlignment="1">
      <alignment horizontal="right" wrapText="1"/>
    </xf>
    <xf numFmtId="0" fontId="5" fillId="4" borderId="4" xfId="0" applyFont="1" applyFill="1" applyBorder="1" applyAlignment="1">
      <alignment horizontal="center" wrapText="1"/>
    </xf>
    <xf numFmtId="0" fontId="5" fillId="4" borderId="14" xfId="0" applyFont="1" applyFill="1" applyBorder="1" applyAlignment="1">
      <alignment horizontal="center" wrapText="1"/>
    </xf>
    <xf numFmtId="0" fontId="5" fillId="4" borderId="7" xfId="0" applyFont="1" applyFill="1" applyBorder="1" applyAlignment="1">
      <alignment horizontal="center" wrapText="1"/>
    </xf>
    <xf numFmtId="14" fontId="5" fillId="5" borderId="16" xfId="0" applyNumberFormat="1" applyFont="1" applyFill="1" applyBorder="1" applyAlignment="1">
      <alignment horizontal="center" wrapText="1"/>
    </xf>
    <xf numFmtId="14" fontId="5" fillId="5" borderId="8" xfId="0" applyNumberFormat="1" applyFont="1" applyFill="1" applyBorder="1" applyAlignment="1">
      <alignment horizontal="center" wrapText="1"/>
    </xf>
    <xf numFmtId="14" fontId="5" fillId="5" borderId="15" xfId="0" applyNumberFormat="1" applyFont="1" applyFill="1" applyBorder="1" applyAlignment="1">
      <alignment horizontal="center" wrapText="1"/>
    </xf>
    <xf numFmtId="169" fontId="5" fillId="3" borderId="16" xfId="0" applyNumberFormat="1" applyFont="1" applyFill="1" applyBorder="1" applyAlignment="1">
      <alignment horizontal="right" wrapText="1"/>
    </xf>
    <xf numFmtId="169" fontId="5" fillId="3" borderId="8" xfId="0" applyNumberFormat="1" applyFont="1" applyFill="1" applyBorder="1" applyAlignment="1">
      <alignment horizontal="right" wrapText="1"/>
    </xf>
    <xf numFmtId="169" fontId="5" fillId="3" borderId="15" xfId="0" applyNumberFormat="1" applyFont="1" applyFill="1" applyBorder="1" applyAlignment="1">
      <alignment horizontal="right" wrapText="1"/>
    </xf>
    <xf numFmtId="14" fontId="1" fillId="6" borderId="0" xfId="0" applyNumberFormat="1" applyFont="1" applyFill="1" applyAlignment="1">
      <alignment horizontal="center"/>
    </xf>
    <xf numFmtId="14" fontId="5" fillId="4" borderId="0" xfId="0" applyNumberFormat="1" applyFont="1" applyFill="1" applyAlignment="1">
      <alignment horizontal="center"/>
    </xf>
    <xf numFmtId="0" fontId="4" fillId="3" borderId="0" xfId="0" applyFont="1" applyFill="1" applyAlignment="1">
      <alignment horizontal="center" wrapText="1"/>
    </xf>
    <xf numFmtId="169" fontId="5" fillId="5" borderId="13" xfId="0" applyNumberFormat="1" applyFont="1" applyFill="1" applyBorder="1" applyAlignment="1">
      <alignment horizontal="right" wrapText="1"/>
    </xf>
    <xf numFmtId="169" fontId="5" fillId="5" borderId="5" xfId="0" applyNumberFormat="1" applyFont="1" applyFill="1" applyBorder="1" applyAlignment="1">
      <alignment horizontal="right" wrapText="1"/>
    </xf>
    <xf numFmtId="169" fontId="5" fillId="5" borderId="6" xfId="0" applyNumberFormat="1" applyFont="1" applyFill="1" applyBorder="1" applyAlignment="1">
      <alignment horizontal="right" wrapText="1"/>
    </xf>
    <xf numFmtId="0" fontId="5" fillId="3" borderId="13" xfId="0" applyFont="1" applyFill="1" applyBorder="1" applyAlignment="1">
      <alignment horizontal="left" wrapText="1"/>
    </xf>
    <xf numFmtId="0" fontId="5" fillId="3" borderId="5" xfId="0" applyFont="1" applyFill="1" applyBorder="1" applyAlignment="1">
      <alignment horizontal="left" wrapText="1"/>
    </xf>
    <xf numFmtId="0" fontId="5" fillId="3" borderId="6" xfId="0" applyFont="1" applyFill="1" applyBorder="1" applyAlignment="1">
      <alignment horizontal="left" wrapText="1"/>
    </xf>
    <xf numFmtId="169" fontId="5" fillId="5" borderId="16" xfId="0" applyNumberFormat="1" applyFont="1" applyFill="1" applyBorder="1" applyAlignment="1">
      <alignment horizontal="right" wrapText="1"/>
    </xf>
    <xf numFmtId="169" fontId="5" fillId="5" borderId="8" xfId="0" applyNumberFormat="1" applyFont="1" applyFill="1" applyBorder="1" applyAlignment="1">
      <alignment horizontal="right" wrapText="1"/>
    </xf>
    <xf numFmtId="169" fontId="5" fillId="5" borderId="15" xfId="0" applyNumberFormat="1" applyFont="1" applyFill="1" applyBorder="1" applyAlignment="1">
      <alignment horizontal="right" wrapText="1"/>
    </xf>
    <xf numFmtId="167" fontId="7" fillId="3" borderId="8" xfId="0" applyNumberFormat="1" applyFont="1" applyFill="1" applyBorder="1" applyAlignment="1">
      <alignment horizontal="center" wrapText="1"/>
    </xf>
    <xf numFmtId="167" fontId="7" fillId="3" borderId="15" xfId="0" applyNumberFormat="1" applyFont="1" applyFill="1" applyBorder="1" applyAlignment="1">
      <alignment horizontal="center" wrapText="1"/>
    </xf>
    <xf numFmtId="0" fontId="5" fillId="4" borderId="4" xfId="1" applyNumberFormat="1" applyFont="1" applyFill="1" applyBorder="1" applyAlignment="1">
      <alignment horizontal="center" vertical="top" wrapText="1"/>
    </xf>
    <xf numFmtId="0" fontId="5" fillId="4" borderId="14" xfId="1" applyNumberFormat="1" applyFont="1" applyFill="1" applyBorder="1" applyAlignment="1">
      <alignment horizontal="center" vertical="top" wrapText="1"/>
    </xf>
    <xf numFmtId="0" fontId="5" fillId="4" borderId="7" xfId="1" applyNumberFormat="1" applyFont="1" applyFill="1" applyBorder="1" applyAlignment="1">
      <alignment horizontal="center" vertical="top" wrapText="1"/>
    </xf>
    <xf numFmtId="0" fontId="5" fillId="4" borderId="13" xfId="1" applyNumberFormat="1" applyFont="1" applyFill="1" applyBorder="1" applyAlignment="1">
      <alignment horizontal="center" vertical="top" wrapText="1"/>
    </xf>
    <xf numFmtId="0" fontId="5" fillId="4" borderId="5" xfId="1" applyNumberFormat="1" applyFont="1" applyFill="1" applyBorder="1" applyAlignment="1">
      <alignment horizontal="center" vertical="top" wrapText="1"/>
    </xf>
    <xf numFmtId="0" fontId="5" fillId="4" borderId="6" xfId="1" applyNumberFormat="1" applyFont="1" applyFill="1" applyBorder="1" applyAlignment="1">
      <alignment horizontal="center" vertical="top" wrapText="1"/>
    </xf>
    <xf numFmtId="166" fontId="12" fillId="4" borderId="14" xfId="0" applyNumberFormat="1" applyFont="1" applyFill="1" applyBorder="1" applyAlignment="1">
      <alignment horizontal="left" wrapText="1"/>
    </xf>
    <xf numFmtId="166" fontId="12" fillId="4" borderId="7" xfId="0" applyNumberFormat="1" applyFont="1" applyFill="1" applyBorder="1" applyAlignment="1">
      <alignment horizontal="left" wrapText="1"/>
    </xf>
    <xf numFmtId="0" fontId="3" fillId="3" borderId="16" xfId="0" applyFont="1" applyFill="1" applyBorder="1" applyAlignment="1">
      <alignment horizontal="left" wrapText="1"/>
    </xf>
    <xf numFmtId="169" fontId="1" fillId="5" borderId="5" xfId="0" applyNumberFormat="1" applyFont="1" applyFill="1" applyBorder="1" applyAlignment="1">
      <alignment horizontal="right" wrapText="1"/>
    </xf>
    <xf numFmtId="0" fontId="5" fillId="3" borderId="4" xfId="0" applyFont="1" applyFill="1" applyBorder="1" applyAlignment="1">
      <alignment horizontal="left" wrapText="1"/>
    </xf>
    <xf numFmtId="0" fontId="5" fillId="3" borderId="14" xfId="0" applyFont="1" applyFill="1" applyBorder="1" applyAlignment="1">
      <alignment horizontal="left" wrapText="1"/>
    </xf>
    <xf numFmtId="169" fontId="5" fillId="3" borderId="14" xfId="0" applyNumberFormat="1" applyFont="1" applyFill="1" applyBorder="1" applyAlignment="1">
      <alignment horizontal="right" wrapText="1"/>
    </xf>
    <xf numFmtId="169" fontId="1" fillId="5" borderId="13" xfId="0" applyNumberFormat="1" applyFont="1" applyFill="1" applyBorder="1" applyAlignment="1">
      <alignment horizontal="right" wrapText="1"/>
    </xf>
    <xf numFmtId="0" fontId="5" fillId="3" borderId="7" xfId="0" applyFont="1" applyFill="1" applyBorder="1" applyAlignment="1">
      <alignment horizontal="left" wrapText="1"/>
    </xf>
    <xf numFmtId="169" fontId="5" fillId="3" borderId="4" xfId="0" applyNumberFormat="1" applyFont="1" applyFill="1" applyBorder="1" applyAlignment="1">
      <alignment horizontal="right" wrapText="1"/>
    </xf>
    <xf numFmtId="169" fontId="5" fillId="3" borderId="7" xfId="0" applyNumberFormat="1" applyFont="1" applyFill="1" applyBorder="1" applyAlignment="1">
      <alignment horizontal="right" wrapText="1"/>
    </xf>
    <xf numFmtId="0" fontId="9" fillId="3" borderId="4" xfId="0" applyFont="1" applyFill="1" applyBorder="1" applyAlignment="1">
      <alignment horizontal="left" wrapText="1"/>
    </xf>
    <xf numFmtId="0" fontId="9" fillId="3" borderId="14" xfId="0" applyFont="1" applyFill="1" applyBorder="1" applyAlignment="1">
      <alignment horizontal="left" wrapText="1"/>
    </xf>
    <xf numFmtId="0" fontId="9" fillId="3" borderId="7" xfId="0" applyFont="1" applyFill="1" applyBorder="1" applyAlignment="1">
      <alignment horizontal="left" wrapText="1"/>
    </xf>
    <xf numFmtId="169" fontId="9" fillId="3" borderId="4" xfId="0" applyNumberFormat="1" applyFont="1" applyFill="1" applyBorder="1" applyAlignment="1">
      <alignment horizontal="right" wrapText="1"/>
    </xf>
    <xf numFmtId="169" fontId="9" fillId="3" borderId="14" xfId="0" applyNumberFormat="1" applyFont="1" applyFill="1" applyBorder="1" applyAlignment="1">
      <alignment horizontal="right" wrapText="1"/>
    </xf>
    <xf numFmtId="169" fontId="9" fillId="3" borderId="7" xfId="0" applyNumberFormat="1" applyFont="1" applyFill="1" applyBorder="1" applyAlignment="1">
      <alignment horizontal="right" wrapText="1"/>
    </xf>
    <xf numFmtId="169" fontId="7" fillId="3" borderId="8" xfId="0" applyNumberFormat="1" applyFont="1" applyFill="1" applyBorder="1" applyAlignment="1">
      <alignment horizontal="right" wrapText="1"/>
    </xf>
    <xf numFmtId="169" fontId="7" fillId="3" borderId="15" xfId="0" applyNumberFormat="1" applyFont="1" applyFill="1" applyBorder="1" applyAlignment="1">
      <alignment horizontal="right" wrapText="1"/>
    </xf>
    <xf numFmtId="169" fontId="5" fillId="3" borderId="13" xfId="0" applyNumberFormat="1" applyFont="1" applyFill="1" applyBorder="1" applyAlignment="1">
      <alignment horizontal="right" wrapText="1"/>
    </xf>
    <xf numFmtId="169" fontId="5" fillId="3" borderId="5" xfId="0" applyNumberFormat="1" applyFont="1" applyFill="1" applyBorder="1" applyAlignment="1">
      <alignment horizontal="right" wrapText="1"/>
    </xf>
    <xf numFmtId="169" fontId="5" fillId="3" borderId="6" xfId="0" applyNumberFormat="1" applyFont="1" applyFill="1" applyBorder="1" applyAlignment="1">
      <alignment horizontal="right" wrapText="1"/>
    </xf>
    <xf numFmtId="0" fontId="7" fillId="3" borderId="8" xfId="0" applyFont="1" applyFill="1" applyBorder="1" applyAlignment="1">
      <alignment horizontal="center" wrapText="1"/>
    </xf>
    <xf numFmtId="0" fontId="7" fillId="3" borderId="15" xfId="0" applyFont="1" applyFill="1" applyBorder="1" applyAlignment="1">
      <alignment horizontal="center" wrapText="1"/>
    </xf>
    <xf numFmtId="0" fontId="1" fillId="4" borderId="13" xfId="0" applyFont="1" applyFill="1" applyBorder="1" applyAlignment="1">
      <alignment horizontal="right" vertical="top" wrapText="1"/>
    </xf>
    <xf numFmtId="0" fontId="1" fillId="4" borderId="5" xfId="0" applyFont="1" applyFill="1" applyBorder="1" applyAlignment="1">
      <alignment horizontal="right" vertical="top" wrapText="1"/>
    </xf>
    <xf numFmtId="169" fontId="9" fillId="3" borderId="1" xfId="0" applyNumberFormat="1" applyFont="1" applyFill="1" applyBorder="1" applyAlignment="1">
      <alignment horizontal="right" wrapText="1"/>
    </xf>
    <xf numFmtId="0" fontId="28" fillId="3" borderId="5" xfId="0" applyFont="1" applyFill="1" applyBorder="1" applyAlignment="1">
      <alignment wrapText="1"/>
    </xf>
    <xf numFmtId="170" fontId="5" fillId="4" borderId="8" xfId="0" applyNumberFormat="1" applyFont="1" applyFill="1" applyBorder="1" applyAlignment="1">
      <alignment horizontal="center" vertical="top" wrapText="1"/>
    </xf>
    <xf numFmtId="175" fontId="1" fillId="4" borderId="13" xfId="0" applyNumberFormat="1" applyFont="1" applyFill="1" applyBorder="1" applyAlignment="1">
      <alignment horizontal="center" vertical="top" wrapText="1"/>
    </xf>
    <xf numFmtId="175" fontId="1" fillId="4" borderId="5" xfId="0" applyNumberFormat="1" applyFont="1" applyFill="1" applyBorder="1" applyAlignment="1">
      <alignment horizontal="center" vertical="top" wrapText="1"/>
    </xf>
    <xf numFmtId="175" fontId="1" fillId="4" borderId="6" xfId="0" applyNumberFormat="1" applyFont="1" applyFill="1" applyBorder="1" applyAlignment="1">
      <alignment horizontal="center" vertical="top" wrapText="1"/>
    </xf>
    <xf numFmtId="169" fontId="1" fillId="5" borderId="6" xfId="0" applyNumberFormat="1" applyFont="1" applyFill="1" applyBorder="1" applyAlignment="1">
      <alignment horizontal="right" wrapText="1"/>
    </xf>
    <xf numFmtId="0" fontId="9" fillId="3" borderId="1" xfId="0" applyFont="1" applyFill="1" applyBorder="1" applyAlignment="1">
      <alignment horizontal="left" wrapText="1"/>
    </xf>
    <xf numFmtId="172" fontId="5" fillId="5" borderId="16" xfId="0" applyNumberFormat="1" applyFont="1" applyFill="1" applyBorder="1" applyAlignment="1">
      <alignment horizontal="right" wrapText="1"/>
    </xf>
    <xf numFmtId="172" fontId="5" fillId="5" borderId="8" xfId="0" applyNumberFormat="1" applyFont="1" applyFill="1" applyBorder="1" applyAlignment="1">
      <alignment horizontal="right" wrapText="1"/>
    </xf>
    <xf numFmtId="172" fontId="5" fillId="5" borderId="15" xfId="0" applyNumberFormat="1" applyFont="1" applyFill="1" applyBorder="1" applyAlignment="1">
      <alignment horizontal="right" wrapText="1"/>
    </xf>
    <xf numFmtId="172" fontId="1" fillId="5" borderId="16" xfId="0" applyNumberFormat="1" applyFont="1" applyFill="1" applyBorder="1" applyAlignment="1">
      <alignment horizontal="right" wrapText="1"/>
    </xf>
    <xf numFmtId="172" fontId="1" fillId="5" borderId="8" xfId="0" applyNumberFormat="1" applyFont="1" applyFill="1" applyBorder="1" applyAlignment="1">
      <alignment horizontal="right" wrapText="1"/>
    </xf>
    <xf numFmtId="172" fontId="1" fillId="5" borderId="15" xfId="0" applyNumberFormat="1" applyFont="1" applyFill="1" applyBorder="1" applyAlignment="1">
      <alignment horizontal="right" wrapText="1"/>
    </xf>
    <xf numFmtId="0" fontId="9" fillId="3" borderId="16" xfId="0" applyFont="1" applyFill="1" applyBorder="1" applyAlignment="1">
      <alignment horizontal="left" wrapText="1"/>
    </xf>
    <xf numFmtId="0" fontId="9" fillId="3" borderId="8" xfId="0" applyFont="1" applyFill="1" applyBorder="1" applyAlignment="1">
      <alignment horizontal="left" wrapText="1"/>
    </xf>
    <xf numFmtId="0" fontId="9" fillId="3" borderId="15" xfId="0" applyFont="1" applyFill="1" applyBorder="1" applyAlignment="1">
      <alignment horizontal="left" wrapText="1"/>
    </xf>
    <xf numFmtId="169" fontId="9" fillId="3" borderId="16" xfId="0" applyNumberFormat="1" applyFont="1" applyFill="1" applyBorder="1" applyAlignment="1">
      <alignment horizontal="right" wrapText="1"/>
    </xf>
    <xf numFmtId="169" fontId="9" fillId="3" borderId="8" xfId="0" applyNumberFormat="1" applyFont="1" applyFill="1" applyBorder="1" applyAlignment="1">
      <alignment horizontal="right" wrapText="1"/>
    </xf>
    <xf numFmtId="169" fontId="9" fillId="3" borderId="15" xfId="0" applyNumberFormat="1" applyFont="1" applyFill="1" applyBorder="1" applyAlignment="1">
      <alignment horizontal="right" wrapText="1"/>
    </xf>
    <xf numFmtId="0" fontId="12" fillId="3" borderId="0" xfId="0" applyFont="1" applyFill="1" applyAlignment="1">
      <alignment horizontal="left" vertical="top" wrapText="1"/>
    </xf>
    <xf numFmtId="49" fontId="16" fillId="2" borderId="17" xfId="0" applyNumberFormat="1" applyFont="1" applyFill="1" applyBorder="1" applyAlignment="1">
      <alignment horizontal="center"/>
    </xf>
    <xf numFmtId="49" fontId="16" fillId="2" borderId="18" xfId="0" applyNumberFormat="1" applyFont="1" applyFill="1" applyBorder="1" applyAlignment="1">
      <alignment horizontal="center"/>
    </xf>
    <xf numFmtId="175" fontId="12" fillId="4" borderId="13" xfId="0" applyNumberFormat="1" applyFont="1" applyFill="1" applyBorder="1" applyAlignment="1">
      <alignment horizontal="center" wrapText="1"/>
    </xf>
    <xf numFmtId="175" fontId="12" fillId="4" borderId="5" xfId="0" applyNumberFormat="1" applyFont="1" applyFill="1" applyBorder="1" applyAlignment="1">
      <alignment horizontal="center" wrapText="1"/>
    </xf>
    <xf numFmtId="175" fontId="12" fillId="4" borderId="6" xfId="0" applyNumberFormat="1" applyFont="1" applyFill="1" applyBorder="1" applyAlignment="1">
      <alignment horizontal="center" wrapText="1"/>
    </xf>
    <xf numFmtId="172" fontId="12" fillId="5" borderId="13" xfId="0" applyNumberFormat="1" applyFont="1" applyFill="1" applyBorder="1" applyAlignment="1">
      <alignment horizontal="right" wrapText="1"/>
    </xf>
    <xf numFmtId="172" fontId="12" fillId="5" borderId="5" xfId="0" applyNumberFormat="1" applyFont="1" applyFill="1" applyBorder="1" applyAlignment="1">
      <alignment horizontal="right" wrapText="1"/>
    </xf>
    <xf numFmtId="172" fontId="12" fillId="5" borderId="6" xfId="0" applyNumberFormat="1" applyFont="1" applyFill="1" applyBorder="1" applyAlignment="1">
      <alignment horizontal="right" wrapText="1"/>
    </xf>
    <xf numFmtId="0" fontId="12" fillId="3" borderId="16" xfId="0" applyFont="1" applyFill="1" applyBorder="1" applyAlignment="1">
      <alignment horizontal="left" wrapText="1"/>
    </xf>
    <xf numFmtId="0" fontId="12" fillId="3" borderId="8" xfId="0" applyFont="1" applyFill="1" applyBorder="1" applyAlignment="1">
      <alignment horizontal="left" wrapText="1"/>
    </xf>
    <xf numFmtId="0" fontId="12" fillId="3" borderId="15" xfId="0" applyFont="1" applyFill="1" applyBorder="1" applyAlignment="1">
      <alignment horizontal="left" wrapText="1"/>
    </xf>
    <xf numFmtId="172" fontId="12" fillId="5" borderId="16" xfId="0" applyNumberFormat="1" applyFont="1" applyFill="1" applyBorder="1" applyAlignment="1">
      <alignment horizontal="right" wrapText="1"/>
    </xf>
    <xf numFmtId="172" fontId="12" fillId="5" borderId="8" xfId="0" applyNumberFormat="1" applyFont="1" applyFill="1" applyBorder="1" applyAlignment="1">
      <alignment horizontal="right" wrapText="1"/>
    </xf>
    <xf numFmtId="172" fontId="12" fillId="5" borderId="15" xfId="0" applyNumberFormat="1" applyFont="1" applyFill="1" applyBorder="1" applyAlignment="1">
      <alignment horizontal="right" wrapText="1"/>
    </xf>
    <xf numFmtId="169" fontId="12" fillId="5" borderId="16" xfId="0" applyNumberFormat="1" applyFont="1" applyFill="1" applyBorder="1" applyAlignment="1">
      <alignment horizontal="right" wrapText="1"/>
    </xf>
    <xf numFmtId="169" fontId="12" fillId="5" borderId="8" xfId="0" applyNumberFormat="1" applyFont="1" applyFill="1" applyBorder="1" applyAlignment="1">
      <alignment horizontal="right" wrapText="1"/>
    </xf>
    <xf numFmtId="169" fontId="12" fillId="5" borderId="15" xfId="0" applyNumberFormat="1" applyFont="1" applyFill="1" applyBorder="1" applyAlignment="1">
      <alignment horizontal="right" wrapText="1"/>
    </xf>
    <xf numFmtId="169" fontId="12" fillId="3" borderId="16" xfId="0" applyNumberFormat="1" applyFont="1" applyFill="1" applyBorder="1" applyAlignment="1">
      <alignment horizontal="right" wrapText="1"/>
    </xf>
    <xf numFmtId="169" fontId="12" fillId="3" borderId="8" xfId="0" applyNumberFormat="1" applyFont="1" applyFill="1" applyBorder="1" applyAlignment="1">
      <alignment horizontal="right" wrapText="1"/>
    </xf>
    <xf numFmtId="169" fontId="12" fillId="3" borderId="15" xfId="0" applyNumberFormat="1" applyFont="1" applyFill="1" applyBorder="1" applyAlignment="1">
      <alignment horizontal="right" wrapText="1"/>
    </xf>
    <xf numFmtId="176" fontId="12" fillId="5" borderId="16" xfId="0" applyNumberFormat="1" applyFont="1" applyFill="1" applyBorder="1" applyAlignment="1">
      <alignment horizontal="right" wrapText="1"/>
    </xf>
    <xf numFmtId="176" fontId="12" fillId="5" borderId="8" xfId="0" applyNumberFormat="1" applyFont="1" applyFill="1" applyBorder="1" applyAlignment="1">
      <alignment horizontal="right" wrapText="1"/>
    </xf>
    <xf numFmtId="176" fontId="12" fillId="5" borderId="15" xfId="0" applyNumberFormat="1" applyFont="1" applyFill="1" applyBorder="1" applyAlignment="1">
      <alignment horizontal="right" wrapText="1"/>
    </xf>
    <xf numFmtId="169" fontId="6" fillId="5" borderId="16" xfId="0" applyNumberFormat="1" applyFont="1" applyFill="1" applyBorder="1" applyAlignment="1">
      <alignment horizontal="right" wrapText="1"/>
    </xf>
    <xf numFmtId="169" fontId="6" fillId="5" borderId="8" xfId="0" applyNumberFormat="1" applyFont="1" applyFill="1" applyBorder="1" applyAlignment="1">
      <alignment horizontal="right" wrapText="1"/>
    </xf>
    <xf numFmtId="169" fontId="6" fillId="5" borderId="15" xfId="0" applyNumberFormat="1" applyFont="1" applyFill="1" applyBorder="1" applyAlignment="1">
      <alignment horizontal="right" wrapText="1"/>
    </xf>
    <xf numFmtId="169" fontId="12" fillId="5" borderId="13" xfId="0" applyNumberFormat="1" applyFont="1" applyFill="1" applyBorder="1" applyAlignment="1">
      <alignment horizontal="right" wrapText="1"/>
    </xf>
    <xf numFmtId="169" fontId="12" fillId="5" borderId="5" xfId="0" applyNumberFormat="1" applyFont="1" applyFill="1" applyBorder="1" applyAlignment="1">
      <alignment horizontal="right" wrapText="1"/>
    </xf>
    <xf numFmtId="169" fontId="12" fillId="5" borderId="6" xfId="0" applyNumberFormat="1" applyFont="1" applyFill="1" applyBorder="1" applyAlignment="1">
      <alignment horizontal="right" wrapText="1"/>
    </xf>
    <xf numFmtId="0" fontId="12" fillId="3" borderId="4" xfId="0" applyFont="1" applyFill="1" applyBorder="1" applyAlignment="1">
      <alignment horizontal="left" wrapText="1"/>
    </xf>
    <xf numFmtId="0" fontId="12" fillId="3" borderId="14" xfId="0" applyFont="1" applyFill="1" applyBorder="1" applyAlignment="1">
      <alignment horizontal="left" wrapText="1"/>
    </xf>
    <xf numFmtId="0" fontId="12" fillId="3" borderId="13" xfId="0" applyFont="1" applyFill="1" applyBorder="1" applyAlignment="1">
      <alignment horizontal="left" wrapText="1"/>
    </xf>
    <xf numFmtId="0" fontId="12" fillId="3" borderId="5" xfId="0" applyFont="1" applyFill="1" applyBorder="1" applyAlignment="1">
      <alignment horizontal="left" wrapText="1"/>
    </xf>
    <xf numFmtId="171" fontId="12" fillId="4" borderId="14" xfId="0" applyNumberFormat="1" applyFont="1" applyFill="1" applyBorder="1" applyAlignment="1">
      <alignment horizontal="right" vertical="top" wrapText="1"/>
    </xf>
    <xf numFmtId="175" fontId="12" fillId="4" borderId="13" xfId="0" applyNumberFormat="1" applyFont="1" applyFill="1" applyBorder="1" applyAlignment="1">
      <alignment horizontal="center" vertical="top" wrapText="1"/>
    </xf>
    <xf numFmtId="175" fontId="12" fillId="4" borderId="5" xfId="0" applyNumberFormat="1" applyFont="1" applyFill="1" applyBorder="1" applyAlignment="1">
      <alignment horizontal="center" vertical="top" wrapText="1"/>
    </xf>
    <xf numFmtId="0" fontId="12" fillId="4" borderId="4" xfId="1" applyNumberFormat="1" applyFont="1" applyFill="1" applyBorder="1" applyAlignment="1">
      <alignment horizontal="center" vertical="top" wrapText="1"/>
    </xf>
    <xf numFmtId="0" fontId="12" fillId="4" borderId="14" xfId="1" applyNumberFormat="1" applyFont="1" applyFill="1" applyBorder="1" applyAlignment="1">
      <alignment horizontal="center" vertical="top" wrapText="1"/>
    </xf>
    <xf numFmtId="0" fontId="12" fillId="4" borderId="7" xfId="1" applyNumberFormat="1" applyFont="1" applyFill="1" applyBorder="1" applyAlignment="1">
      <alignment horizontal="center" vertical="top" wrapText="1"/>
    </xf>
    <xf numFmtId="0" fontId="12" fillId="4" borderId="13" xfId="1" applyNumberFormat="1" applyFont="1" applyFill="1" applyBorder="1" applyAlignment="1">
      <alignment horizontal="center" vertical="top" wrapText="1"/>
    </xf>
    <xf numFmtId="0" fontId="12" fillId="4" borderId="5" xfId="1" applyNumberFormat="1" applyFont="1" applyFill="1" applyBorder="1" applyAlignment="1">
      <alignment horizontal="center" vertical="top" wrapText="1"/>
    </xf>
    <xf numFmtId="0" fontId="12" fillId="4" borderId="6" xfId="1" applyNumberFormat="1" applyFont="1" applyFill="1" applyBorder="1" applyAlignment="1">
      <alignment horizontal="center" vertical="top" wrapText="1"/>
    </xf>
    <xf numFmtId="0" fontId="12" fillId="4" borderId="16" xfId="0" applyFont="1" applyFill="1" applyBorder="1" applyAlignment="1">
      <alignment horizontal="center" wrapText="1"/>
    </xf>
    <xf numFmtId="0" fontId="12" fillId="4" borderId="8" xfId="0" applyFont="1" applyFill="1" applyBorder="1" applyAlignment="1">
      <alignment horizontal="center" wrapText="1"/>
    </xf>
    <xf numFmtId="0" fontId="12" fillId="4" borderId="15" xfId="0" applyFont="1" applyFill="1" applyBorder="1" applyAlignment="1">
      <alignment horizontal="center" wrapText="1"/>
    </xf>
    <xf numFmtId="169" fontId="12" fillId="3" borderId="13" xfId="0" applyNumberFormat="1" applyFont="1" applyFill="1" applyBorder="1" applyAlignment="1">
      <alignment horizontal="right" wrapText="1"/>
    </xf>
    <xf numFmtId="169" fontId="12" fillId="3" borderId="5" xfId="0" applyNumberFormat="1" applyFont="1" applyFill="1" applyBorder="1" applyAlignment="1">
      <alignment horizontal="right" wrapText="1"/>
    </xf>
    <xf numFmtId="169" fontId="12" fillId="3" borderId="6" xfId="0" applyNumberFormat="1" applyFont="1" applyFill="1" applyBorder="1" applyAlignment="1">
      <alignment horizontal="right" wrapText="1"/>
    </xf>
    <xf numFmtId="169" fontId="12" fillId="3" borderId="4" xfId="0" applyNumberFormat="1" applyFont="1" applyFill="1" applyBorder="1" applyAlignment="1">
      <alignment horizontal="right" wrapText="1"/>
    </xf>
    <xf numFmtId="169" fontId="12" fillId="3" borderId="14" xfId="0" applyNumberFormat="1" applyFont="1" applyFill="1" applyBorder="1" applyAlignment="1">
      <alignment horizontal="right" wrapText="1"/>
    </xf>
    <xf numFmtId="169" fontId="12" fillId="3" borderId="7" xfId="0" applyNumberFormat="1" applyFont="1" applyFill="1" applyBorder="1" applyAlignment="1">
      <alignment horizontal="right" wrapText="1"/>
    </xf>
    <xf numFmtId="172" fontId="12" fillId="3" borderId="16" xfId="0" applyNumberFormat="1" applyFont="1" applyFill="1" applyBorder="1" applyAlignment="1">
      <alignment horizontal="right" wrapText="1"/>
    </xf>
    <xf numFmtId="172" fontId="12" fillId="3" borderId="8" xfId="0" applyNumberFormat="1" applyFont="1" applyFill="1" applyBorder="1" applyAlignment="1">
      <alignment horizontal="right" wrapText="1"/>
    </xf>
    <xf numFmtId="172" fontId="12" fillId="3" borderId="15" xfId="0" applyNumberFormat="1" applyFont="1" applyFill="1" applyBorder="1" applyAlignment="1">
      <alignment horizontal="right" wrapText="1"/>
    </xf>
    <xf numFmtId="0" fontId="12" fillId="3" borderId="6" xfId="0" applyFont="1" applyFill="1" applyBorder="1" applyAlignment="1">
      <alignment horizontal="left" wrapText="1"/>
    </xf>
    <xf numFmtId="172" fontId="12" fillId="3" borderId="4" xfId="0" applyNumberFormat="1" applyFont="1" applyFill="1" applyBorder="1" applyAlignment="1">
      <alignment horizontal="right" wrapText="1"/>
    </xf>
    <xf numFmtId="172" fontId="12" fillId="3" borderId="14" xfId="0" applyNumberFormat="1" applyFont="1" applyFill="1" applyBorder="1" applyAlignment="1">
      <alignment horizontal="right" wrapText="1"/>
    </xf>
    <xf numFmtId="172" fontId="12" fillId="3" borderId="7" xfId="0" applyNumberFormat="1" applyFont="1" applyFill="1" applyBorder="1" applyAlignment="1">
      <alignment horizontal="right" wrapText="1"/>
    </xf>
    <xf numFmtId="169" fontId="6" fillId="2" borderId="0" xfId="0" applyNumberFormat="1" applyFont="1" applyFill="1" applyBorder="1" applyAlignment="1">
      <alignment horizontal="left" wrapText="1"/>
    </xf>
    <xf numFmtId="0" fontId="12" fillId="3" borderId="7" xfId="0" applyFont="1" applyFill="1" applyBorder="1" applyAlignment="1">
      <alignment horizontal="left" wrapText="1"/>
    </xf>
    <xf numFmtId="0" fontId="12" fillId="3" borderId="0" xfId="0" applyFont="1" applyFill="1" applyAlignment="1">
      <alignment vertical="top" wrapText="1"/>
    </xf>
    <xf numFmtId="175" fontId="12" fillId="4" borderId="6" xfId="0" applyNumberFormat="1" applyFont="1" applyFill="1" applyBorder="1" applyAlignment="1">
      <alignment horizontal="center" vertical="top" wrapText="1"/>
    </xf>
    <xf numFmtId="175" fontId="12" fillId="3" borderId="0" xfId="0" applyNumberFormat="1" applyFont="1" applyFill="1" applyAlignment="1">
      <alignment horizontal="left" wrapText="1"/>
    </xf>
    <xf numFmtId="171" fontId="12" fillId="3" borderId="5" xfId="0" applyNumberFormat="1" applyFont="1" applyFill="1" applyBorder="1" applyAlignment="1">
      <alignment horizontal="left" wrapText="1"/>
    </xf>
    <xf numFmtId="0" fontId="12" fillId="3" borderId="5" xfId="0" applyFont="1" applyFill="1" applyBorder="1" applyAlignment="1">
      <alignment wrapText="1"/>
    </xf>
    <xf numFmtId="0" fontId="12" fillId="3" borderId="0" xfId="0" applyFont="1" applyFill="1" applyBorder="1" applyAlignment="1">
      <alignment wrapText="1"/>
    </xf>
    <xf numFmtId="0" fontId="12" fillId="4" borderId="2" xfId="0" applyFont="1" applyFill="1" applyBorder="1" applyAlignment="1">
      <alignment horizontal="center" vertical="top" wrapText="1"/>
    </xf>
    <xf numFmtId="0" fontId="12" fillId="4" borderId="3" xfId="0" applyFont="1" applyFill="1" applyBorder="1" applyAlignment="1">
      <alignment horizontal="center" vertical="top" wrapText="1"/>
    </xf>
    <xf numFmtId="0" fontId="0" fillId="3" borderId="0" xfId="0" applyFill="1" applyAlignment="1">
      <alignment horizontal="right" wrapText="1"/>
    </xf>
  </cellXfs>
  <cellStyles count="2">
    <cellStyle name="Денежный" xfId="1" builtinId="4"/>
    <cellStyle name="Обычный" xfId="0" builtinId="0"/>
  </cellStyles>
  <dxfs count="3">
    <dxf>
      <font>
        <b/>
        <i val="0"/>
        <condense val="0"/>
        <extend val="0"/>
        <color indexed="10"/>
      </font>
      <fill>
        <patternFill patternType="solid">
          <bgColor indexed="8"/>
        </patternFill>
      </fill>
    </dxf>
    <dxf>
      <font>
        <b/>
        <i val="0"/>
        <condense val="0"/>
        <extend val="0"/>
        <color indexed="10"/>
      </font>
      <fill>
        <patternFill>
          <bgColor indexed="43"/>
        </patternFill>
      </fill>
    </dxf>
    <dxf>
      <font>
        <b/>
        <i val="0"/>
        <condense val="0"/>
        <extend val="0"/>
        <color indexed="10"/>
      </font>
      <fill>
        <patternFill>
          <bgColor indexed="43"/>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1" enableFormatConditionsCalculation="0">
    <tabColor indexed="44"/>
  </sheetPr>
  <dimension ref="B1:AA97"/>
  <sheetViews>
    <sheetView topLeftCell="A88" zoomScaleNormal="100" zoomScaleSheetLayoutView="100" workbookViewId="0">
      <selection activeCell="A98" sqref="A98:XFD104"/>
    </sheetView>
  </sheetViews>
  <sheetFormatPr defaultRowHeight="15"/>
  <cols>
    <col min="1" max="2" width="0.85546875" style="9" customWidth="1"/>
    <col min="3" max="4" width="9.7109375" style="9" customWidth="1"/>
    <col min="5" max="5" width="12.140625" style="9" customWidth="1"/>
    <col min="6" max="6" width="6.5703125" style="9" customWidth="1"/>
    <col min="7" max="7" width="13.7109375" style="9" customWidth="1"/>
    <col min="8" max="8" width="7.5703125" style="9" customWidth="1"/>
    <col min="9" max="9" width="3.42578125" style="9" customWidth="1"/>
    <col min="10" max="10" width="3.7109375" style="9" customWidth="1"/>
    <col min="11" max="11" width="4.42578125" style="9" customWidth="1"/>
    <col min="12" max="12" width="5" style="9" customWidth="1"/>
    <col min="13" max="13" width="3.28515625" style="9" customWidth="1"/>
    <col min="14" max="14" width="3.5703125" style="9" customWidth="1"/>
    <col min="15" max="15" width="3.7109375" style="9" customWidth="1"/>
    <col min="16" max="16" width="4.42578125" style="9" customWidth="1"/>
    <col min="17" max="17" width="5" style="9" customWidth="1"/>
    <col min="18" max="18" width="3.28515625" style="9" customWidth="1"/>
    <col min="19" max="20" width="0.85546875" style="9" customWidth="1"/>
    <col min="21" max="21" width="12.140625" style="9" customWidth="1"/>
    <col min="22" max="22" width="10.5703125" style="9" customWidth="1"/>
    <col min="23" max="24" width="9.140625" style="9"/>
    <col min="25" max="25" width="10.42578125" style="9" customWidth="1"/>
    <col min="26" max="26" width="10.85546875" style="9" customWidth="1"/>
    <col min="27" max="16384" width="9.140625" style="9"/>
  </cols>
  <sheetData>
    <row r="1" spans="2:27" s="1" customFormat="1" ht="6" customHeight="1"/>
    <row r="2" spans="2:27" s="84" customFormat="1" ht="6" customHeight="1">
      <c r="B2" s="83"/>
      <c r="C2" s="103"/>
      <c r="D2" s="103"/>
      <c r="E2" s="103"/>
      <c r="F2" s="103"/>
      <c r="G2" s="103"/>
      <c r="H2" s="103"/>
      <c r="I2" s="103"/>
      <c r="J2" s="103"/>
      <c r="K2" s="103"/>
      <c r="L2" s="103"/>
      <c r="M2" s="103"/>
      <c r="N2" s="103"/>
      <c r="O2" s="103"/>
      <c r="P2" s="103"/>
      <c r="Q2" s="103"/>
      <c r="R2" s="103"/>
      <c r="S2" s="83"/>
    </row>
    <row r="3" spans="2:27" s="6" customFormat="1" ht="70.5" customHeight="1">
      <c r="B3" s="5"/>
      <c r="C3" s="7"/>
      <c r="D3" s="7"/>
      <c r="E3" s="7"/>
      <c r="F3" s="7"/>
      <c r="G3" s="7"/>
      <c r="H3" s="5"/>
      <c r="I3" s="202" t="s">
        <v>239</v>
      </c>
      <c r="J3" s="202"/>
      <c r="K3" s="202"/>
      <c r="L3" s="202"/>
      <c r="M3" s="202"/>
      <c r="N3" s="202"/>
      <c r="O3" s="202"/>
      <c r="P3" s="202"/>
      <c r="Q3" s="202"/>
      <c r="R3" s="202"/>
      <c r="S3" s="5"/>
      <c r="W3" s="117" t="s">
        <v>158</v>
      </c>
      <c r="X3" s="118"/>
      <c r="Y3" s="118"/>
      <c r="Z3" s="118"/>
      <c r="AA3" s="118"/>
    </row>
    <row r="4" spans="2:27" s="6" customFormat="1">
      <c r="B4" s="5"/>
      <c r="C4" s="5"/>
      <c r="D4" s="5"/>
      <c r="E4" s="5"/>
      <c r="F4" s="5"/>
      <c r="G4" s="5"/>
      <c r="H4" s="5"/>
      <c r="I4" s="5"/>
      <c r="J4" s="5"/>
      <c r="K4" s="5"/>
      <c r="L4" s="5"/>
      <c r="M4" s="110" t="s">
        <v>248</v>
      </c>
      <c r="N4" s="110"/>
      <c r="O4" s="110"/>
      <c r="P4" s="110"/>
      <c r="Q4" s="110"/>
      <c r="R4" s="110"/>
      <c r="S4" s="5"/>
      <c r="W4" s="118"/>
      <c r="X4" s="118"/>
      <c r="Y4" s="118"/>
      <c r="Z4" s="118"/>
      <c r="AA4" s="118"/>
    </row>
    <row r="5" spans="2:27" ht="15" customHeight="1">
      <c r="B5" s="5"/>
      <c r="C5" s="138" t="s">
        <v>0</v>
      </c>
      <c r="D5" s="138"/>
      <c r="E5" s="138"/>
      <c r="F5" s="138"/>
      <c r="G5" s="138"/>
      <c r="H5" s="138"/>
      <c r="I5" s="138"/>
      <c r="J5" s="138"/>
      <c r="K5" s="138"/>
      <c r="L5" s="138"/>
      <c r="M5" s="138"/>
      <c r="N5" s="138"/>
      <c r="O5" s="138"/>
      <c r="P5" s="138"/>
      <c r="Q5" s="138"/>
      <c r="R5" s="138"/>
      <c r="S5" s="8"/>
      <c r="U5" s="136">
        <v>42370</v>
      </c>
      <c r="V5" s="136"/>
      <c r="W5" s="118"/>
      <c r="X5" s="118"/>
      <c r="Y5" s="118"/>
      <c r="Z5" s="118"/>
      <c r="AA5" s="118"/>
    </row>
    <row r="6" spans="2:27">
      <c r="B6" s="8"/>
      <c r="C6" s="16"/>
      <c r="D6" s="16"/>
      <c r="E6" s="16"/>
      <c r="F6" s="18" t="s">
        <v>60</v>
      </c>
      <c r="G6" s="111">
        <f>DATE(YEAR(U6),MONTH(U6),DAY(U6))</f>
        <v>42735</v>
      </c>
      <c r="H6" s="111"/>
      <c r="I6" s="111"/>
      <c r="J6" s="16"/>
      <c r="K6" s="16"/>
      <c r="L6" s="16"/>
      <c r="M6" s="16"/>
      <c r="N6" s="16"/>
      <c r="O6" s="17"/>
      <c r="P6" s="17"/>
      <c r="Q6" s="17"/>
      <c r="R6" s="17"/>
      <c r="S6" s="8"/>
      <c r="U6" s="137">
        <v>42735</v>
      </c>
      <c r="V6" s="137"/>
      <c r="W6" s="119" t="s">
        <v>159</v>
      </c>
      <c r="X6" s="119"/>
      <c r="Y6" s="119"/>
      <c r="Z6" s="119"/>
      <c r="AA6" s="119"/>
    </row>
    <row r="7" spans="2:27" ht="10.5" customHeight="1">
      <c r="B7" s="8"/>
      <c r="C7" s="120"/>
      <c r="D7" s="121"/>
      <c r="E7" s="121"/>
      <c r="F7" s="121"/>
      <c r="G7" s="121"/>
      <c r="H7" s="121"/>
      <c r="I7" s="8"/>
      <c r="J7" s="8"/>
      <c r="K7" s="8"/>
      <c r="L7" s="8"/>
      <c r="M7" s="8"/>
      <c r="N7" s="8"/>
      <c r="O7" s="8"/>
      <c r="P7" s="8"/>
      <c r="Q7" s="8"/>
      <c r="R7" s="8"/>
      <c r="S7" s="8"/>
      <c r="W7" s="119"/>
      <c r="X7" s="119"/>
      <c r="Y7" s="119"/>
      <c r="Z7" s="119"/>
      <c r="AA7" s="119"/>
    </row>
    <row r="8" spans="2:27" ht="15" customHeight="1">
      <c r="B8" s="8"/>
      <c r="C8" s="107" t="s">
        <v>1</v>
      </c>
      <c r="D8" s="108"/>
      <c r="E8" s="109"/>
      <c r="F8" s="104" t="s">
        <v>262</v>
      </c>
      <c r="G8" s="105"/>
      <c r="H8" s="105"/>
      <c r="I8" s="105"/>
      <c r="J8" s="105"/>
      <c r="K8" s="105"/>
      <c r="L8" s="105"/>
      <c r="M8" s="105"/>
      <c r="N8" s="105"/>
      <c r="O8" s="105"/>
      <c r="P8" s="105"/>
      <c r="Q8" s="105"/>
      <c r="R8" s="106"/>
      <c r="S8" s="8"/>
      <c r="U8" s="69">
        <f>DAY(U5)</f>
        <v>1</v>
      </c>
      <c r="V8" s="69">
        <f>DAY(U6)</f>
        <v>31</v>
      </c>
      <c r="W8" s="119"/>
      <c r="X8" s="119"/>
      <c r="Y8" s="119"/>
      <c r="Z8" s="119"/>
      <c r="AA8" s="119"/>
    </row>
    <row r="9" spans="2:27" ht="15" customHeight="1">
      <c r="B9" s="8"/>
      <c r="C9" s="107" t="s">
        <v>2</v>
      </c>
      <c r="D9" s="108"/>
      <c r="E9" s="109"/>
      <c r="F9" s="104">
        <v>400075743</v>
      </c>
      <c r="G9" s="105"/>
      <c r="H9" s="105"/>
      <c r="I9" s="105"/>
      <c r="J9" s="105"/>
      <c r="K9" s="105"/>
      <c r="L9" s="105"/>
      <c r="M9" s="105"/>
      <c r="N9" s="105"/>
      <c r="O9" s="105"/>
      <c r="P9" s="105"/>
      <c r="Q9" s="105"/>
      <c r="R9" s="106"/>
      <c r="S9" s="8"/>
      <c r="U9" s="69">
        <f>MONTH(U5)</f>
        <v>1</v>
      </c>
      <c r="V9" s="69">
        <f>MONTH(U6)</f>
        <v>12</v>
      </c>
      <c r="W9" s="70" t="str">
        <f>IF(U9=1,"январь",IF(U9=2,"февраль",IF(U9=3,"март",IF(U9=4,"апрель",IF(U9=5,"май",IF(U9=6,"июнь",IF(U9=7,"июль",W10)))))))</f>
        <v>январь</v>
      </c>
      <c r="X9" s="70" t="str">
        <f>IF(V9=1,"январь",IF(V9=2,"февраль",IF(V9=3,"март",IF(V9=4,"апрель",IF(V9=5,"май",IF(V9=6,"июнь",IF(V9=7,"июль",X10)))))))</f>
        <v>декабрь</v>
      </c>
      <c r="Y9" s="70"/>
    </row>
    <row r="10" spans="2:27" ht="15" customHeight="1">
      <c r="B10" s="8"/>
      <c r="C10" s="107" t="s">
        <v>3</v>
      </c>
      <c r="D10" s="108"/>
      <c r="E10" s="109"/>
      <c r="F10" s="104">
        <v>14130</v>
      </c>
      <c r="G10" s="105"/>
      <c r="H10" s="105"/>
      <c r="I10" s="105"/>
      <c r="J10" s="105"/>
      <c r="K10" s="105"/>
      <c r="L10" s="105"/>
      <c r="M10" s="105"/>
      <c r="N10" s="105"/>
      <c r="O10" s="105"/>
      <c r="P10" s="105"/>
      <c r="Q10" s="105"/>
      <c r="R10" s="106"/>
      <c r="S10" s="8"/>
      <c r="U10" s="69">
        <f>YEAR(U5)</f>
        <v>2016</v>
      </c>
      <c r="V10" s="69">
        <f>YEAR(U6)</f>
        <v>2016</v>
      </c>
      <c r="W10" s="70">
        <f>IF(U9=8,"август",IF(U9=9,"сентябрь",IF(U9=10,"октябрь",IF(U9=11,"ноябрь",IF(U9=12,"декабрь",0)))))</f>
        <v>0</v>
      </c>
      <c r="X10" s="70" t="str">
        <f>IF(V9=8,"август",IF(V9=9,"сентябрь",IF(V9=10,"октябрь",IF(V9=11,"ноябрь",IF(V9=12,"декабрь",0)))))</f>
        <v>декабрь</v>
      </c>
      <c r="Y10" s="70"/>
    </row>
    <row r="11" spans="2:27" ht="15" customHeight="1">
      <c r="B11" s="8"/>
      <c r="C11" s="107" t="s">
        <v>4</v>
      </c>
      <c r="D11" s="108"/>
      <c r="E11" s="109"/>
      <c r="F11" s="104" t="s">
        <v>263</v>
      </c>
      <c r="G11" s="105"/>
      <c r="H11" s="105"/>
      <c r="I11" s="105"/>
      <c r="J11" s="105"/>
      <c r="K11" s="105"/>
      <c r="L11" s="105"/>
      <c r="M11" s="105"/>
      <c r="N11" s="105"/>
      <c r="O11" s="105"/>
      <c r="P11" s="105"/>
      <c r="Q11" s="105"/>
      <c r="R11" s="106"/>
      <c r="S11" s="8"/>
      <c r="U11" s="69"/>
      <c r="V11" s="70"/>
      <c r="W11" s="70"/>
      <c r="X11" s="70"/>
      <c r="Y11" s="70"/>
    </row>
    <row r="12" spans="2:27" ht="15" customHeight="1">
      <c r="B12" s="8"/>
      <c r="C12" s="107" t="s">
        <v>5</v>
      </c>
      <c r="D12" s="108"/>
      <c r="E12" s="109"/>
      <c r="F12" s="104"/>
      <c r="G12" s="105"/>
      <c r="H12" s="105"/>
      <c r="I12" s="105"/>
      <c r="J12" s="105"/>
      <c r="K12" s="105"/>
      <c r="L12" s="105"/>
      <c r="M12" s="105"/>
      <c r="N12" s="105"/>
      <c r="O12" s="105"/>
      <c r="P12" s="105"/>
      <c r="Q12" s="105"/>
      <c r="R12" s="106"/>
      <c r="S12" s="8"/>
    </row>
    <row r="13" spans="2:27" ht="15" customHeight="1">
      <c r="B13" s="8"/>
      <c r="C13" s="158" t="s">
        <v>6</v>
      </c>
      <c r="D13" s="108"/>
      <c r="E13" s="109"/>
      <c r="F13" s="104" t="s">
        <v>264</v>
      </c>
      <c r="G13" s="105"/>
      <c r="H13" s="105"/>
      <c r="I13" s="105"/>
      <c r="J13" s="105"/>
      <c r="K13" s="105"/>
      <c r="L13" s="105"/>
      <c r="M13" s="105"/>
      <c r="N13" s="105"/>
      <c r="O13" s="105"/>
      <c r="P13" s="105"/>
      <c r="Q13" s="105"/>
      <c r="R13" s="106"/>
      <c r="S13" s="8"/>
    </row>
    <row r="14" spans="2:27">
      <c r="B14" s="8"/>
      <c r="C14" s="107" t="s">
        <v>7</v>
      </c>
      <c r="D14" s="108"/>
      <c r="E14" s="109"/>
      <c r="F14" s="104" t="s">
        <v>265</v>
      </c>
      <c r="G14" s="105"/>
      <c r="H14" s="105"/>
      <c r="I14" s="105"/>
      <c r="J14" s="105"/>
      <c r="K14" s="105"/>
      <c r="L14" s="105"/>
      <c r="M14" s="105"/>
      <c r="N14" s="105"/>
      <c r="O14" s="105"/>
      <c r="P14" s="105"/>
      <c r="Q14" s="105"/>
      <c r="R14" s="106"/>
      <c r="S14" s="8"/>
    </row>
    <row r="15" spans="2:27" ht="10.5" customHeight="1">
      <c r="B15" s="8"/>
      <c r="C15" s="8"/>
      <c r="D15" s="8"/>
      <c r="E15" s="8"/>
      <c r="F15" s="8"/>
      <c r="G15" s="8"/>
      <c r="H15" s="8"/>
      <c r="I15" s="8"/>
      <c r="J15" s="8"/>
      <c r="K15" s="8"/>
      <c r="L15" s="8"/>
      <c r="M15" s="8"/>
      <c r="N15" s="8"/>
      <c r="O15" s="8"/>
      <c r="P15" s="8"/>
      <c r="Q15" s="8"/>
      <c r="R15" s="8"/>
      <c r="S15" s="8"/>
    </row>
    <row r="16" spans="2:27">
      <c r="B16" s="8"/>
      <c r="C16" s="10"/>
      <c r="D16" s="10"/>
      <c r="E16" s="10"/>
      <c r="F16" s="10"/>
      <c r="G16" s="10"/>
      <c r="H16" s="8"/>
      <c r="I16" s="107" t="s">
        <v>8</v>
      </c>
      <c r="J16" s="108"/>
      <c r="K16" s="108"/>
      <c r="L16" s="108"/>
      <c r="M16" s="109"/>
      <c r="N16" s="130">
        <v>42825</v>
      </c>
      <c r="O16" s="131"/>
      <c r="P16" s="131"/>
      <c r="Q16" s="131"/>
      <c r="R16" s="132"/>
      <c r="S16" s="8"/>
      <c r="U16" s="11"/>
    </row>
    <row r="17" spans="2:24">
      <c r="B17" s="8"/>
      <c r="C17" s="10"/>
      <c r="D17" s="10"/>
      <c r="E17" s="10"/>
      <c r="F17" s="10"/>
      <c r="G17" s="10"/>
      <c r="H17" s="8"/>
      <c r="I17" s="107" t="s">
        <v>9</v>
      </c>
      <c r="J17" s="108"/>
      <c r="K17" s="108"/>
      <c r="L17" s="108"/>
      <c r="M17" s="109"/>
      <c r="N17" s="130"/>
      <c r="O17" s="131"/>
      <c r="P17" s="131"/>
      <c r="Q17" s="131"/>
      <c r="R17" s="132"/>
      <c r="S17" s="8"/>
    </row>
    <row r="18" spans="2:24">
      <c r="B18" s="8"/>
      <c r="C18" s="10"/>
      <c r="D18" s="10"/>
      <c r="E18" s="10"/>
      <c r="F18" s="10"/>
      <c r="G18" s="10"/>
      <c r="H18" s="8"/>
      <c r="I18" s="107" t="s">
        <v>10</v>
      </c>
      <c r="J18" s="108"/>
      <c r="K18" s="108"/>
      <c r="L18" s="108"/>
      <c r="M18" s="109"/>
      <c r="N18" s="130"/>
      <c r="O18" s="131"/>
      <c r="P18" s="131"/>
      <c r="Q18" s="131"/>
      <c r="R18" s="132"/>
      <c r="S18" s="8"/>
    </row>
    <row r="19" spans="2:24" ht="10.5" customHeight="1">
      <c r="B19" s="8"/>
      <c r="C19" s="8"/>
      <c r="D19" s="8"/>
      <c r="E19" s="8"/>
      <c r="F19" s="8"/>
      <c r="G19" s="8"/>
      <c r="H19" s="8"/>
      <c r="I19" s="8"/>
      <c r="J19" s="8"/>
      <c r="K19" s="8"/>
      <c r="L19" s="8"/>
      <c r="M19" s="8"/>
      <c r="N19" s="8"/>
      <c r="O19" s="8"/>
      <c r="P19" s="8"/>
      <c r="Q19" s="8"/>
      <c r="R19" s="8"/>
      <c r="S19" s="8"/>
    </row>
    <row r="20" spans="2:24" ht="15" customHeight="1">
      <c r="B20" s="8"/>
      <c r="C20" s="150" t="s">
        <v>11</v>
      </c>
      <c r="D20" s="151"/>
      <c r="E20" s="151"/>
      <c r="F20" s="151"/>
      <c r="G20" s="152"/>
      <c r="H20" s="123" t="s">
        <v>12</v>
      </c>
      <c r="I20" s="71" t="s">
        <v>59</v>
      </c>
      <c r="J20" s="122">
        <f>U6</f>
        <v>42735</v>
      </c>
      <c r="K20" s="122"/>
      <c r="L20" s="122"/>
      <c r="M20" s="72"/>
      <c r="N20" s="73" t="s">
        <v>116</v>
      </c>
      <c r="O20" s="156">
        <f>DATE(YEAR(U5),MONTH(0),DAY(0))</f>
        <v>42369</v>
      </c>
      <c r="P20" s="156"/>
      <c r="Q20" s="156"/>
      <c r="R20" s="157"/>
      <c r="S20" s="8"/>
    </row>
    <row r="21" spans="2:24">
      <c r="B21" s="8"/>
      <c r="C21" s="153"/>
      <c r="D21" s="154"/>
      <c r="E21" s="154"/>
      <c r="F21" s="154"/>
      <c r="G21" s="155"/>
      <c r="H21" s="124"/>
      <c r="I21" s="205">
        <f>U6</f>
        <v>42735</v>
      </c>
      <c r="J21" s="206"/>
      <c r="K21" s="206"/>
      <c r="L21" s="206"/>
      <c r="M21" s="207"/>
      <c r="N21" s="125"/>
      <c r="O21" s="126"/>
      <c r="P21" s="74"/>
      <c r="Q21" s="75"/>
      <c r="R21" s="76"/>
      <c r="S21" s="8"/>
    </row>
    <row r="22" spans="2:24">
      <c r="B22" s="8"/>
      <c r="C22" s="127">
        <v>1</v>
      </c>
      <c r="D22" s="128"/>
      <c r="E22" s="128"/>
      <c r="F22" s="128"/>
      <c r="G22" s="129"/>
      <c r="H22" s="21">
        <v>2</v>
      </c>
      <c r="I22" s="127">
        <v>3</v>
      </c>
      <c r="J22" s="128"/>
      <c r="K22" s="128"/>
      <c r="L22" s="128"/>
      <c r="M22" s="129"/>
      <c r="N22" s="127">
        <v>4</v>
      </c>
      <c r="O22" s="128"/>
      <c r="P22" s="128"/>
      <c r="Q22" s="128"/>
      <c r="R22" s="129"/>
      <c r="S22" s="8"/>
    </row>
    <row r="23" spans="2:24">
      <c r="B23" s="8"/>
      <c r="C23" s="115" t="s">
        <v>13</v>
      </c>
      <c r="D23" s="116"/>
      <c r="E23" s="116"/>
      <c r="F23" s="116"/>
      <c r="G23" s="116"/>
      <c r="H23" s="50"/>
      <c r="I23" s="148"/>
      <c r="J23" s="148"/>
      <c r="K23" s="148"/>
      <c r="L23" s="148"/>
      <c r="M23" s="148"/>
      <c r="N23" s="148"/>
      <c r="O23" s="148"/>
      <c r="P23" s="148"/>
      <c r="Q23" s="148"/>
      <c r="R23" s="149"/>
      <c r="S23" s="8"/>
      <c r="X23" s="13"/>
    </row>
    <row r="24" spans="2:24">
      <c r="B24" s="8"/>
      <c r="C24" s="142" t="s">
        <v>14</v>
      </c>
      <c r="D24" s="143"/>
      <c r="E24" s="143"/>
      <c r="F24" s="143"/>
      <c r="G24" s="144"/>
      <c r="H24" s="15">
        <v>110</v>
      </c>
      <c r="I24" s="112">
        <v>802</v>
      </c>
      <c r="J24" s="113"/>
      <c r="K24" s="113"/>
      <c r="L24" s="113"/>
      <c r="M24" s="114"/>
      <c r="N24" s="145">
        <v>775</v>
      </c>
      <c r="O24" s="146"/>
      <c r="P24" s="146"/>
      <c r="Q24" s="146"/>
      <c r="R24" s="147"/>
      <c r="S24" s="8"/>
      <c r="U24" s="54" t="s">
        <v>118</v>
      </c>
    </row>
    <row r="25" spans="2:24">
      <c r="B25" s="8"/>
      <c r="C25" s="107" t="s">
        <v>15</v>
      </c>
      <c r="D25" s="108"/>
      <c r="E25" s="108"/>
      <c r="F25" s="108"/>
      <c r="G25" s="109"/>
      <c r="H25" s="12">
        <v>120</v>
      </c>
      <c r="I25" s="112">
        <v>5</v>
      </c>
      <c r="J25" s="113"/>
      <c r="K25" s="113"/>
      <c r="L25" s="113"/>
      <c r="M25" s="114"/>
      <c r="N25" s="145">
        <v>4</v>
      </c>
      <c r="O25" s="146"/>
      <c r="P25" s="146"/>
      <c r="Q25" s="146"/>
      <c r="R25" s="147"/>
      <c r="S25" s="8"/>
      <c r="U25" s="54" t="s">
        <v>119</v>
      </c>
    </row>
    <row r="26" spans="2:24">
      <c r="B26" s="8"/>
      <c r="C26" s="160" t="s">
        <v>16</v>
      </c>
      <c r="D26" s="161"/>
      <c r="E26" s="161"/>
      <c r="F26" s="161"/>
      <c r="G26" s="164"/>
      <c r="H26" s="14">
        <v>130</v>
      </c>
      <c r="I26" s="165">
        <f>SUM(I28:M30)</f>
        <v>0</v>
      </c>
      <c r="J26" s="162"/>
      <c r="K26" s="162"/>
      <c r="L26" s="162"/>
      <c r="M26" s="162"/>
      <c r="N26" s="133">
        <f>SUM(N28:R30)</f>
        <v>0</v>
      </c>
      <c r="O26" s="134"/>
      <c r="P26" s="134"/>
      <c r="Q26" s="134"/>
      <c r="R26" s="135"/>
      <c r="S26" s="8"/>
      <c r="U26" s="55" t="s">
        <v>120</v>
      </c>
    </row>
    <row r="27" spans="2:24">
      <c r="B27" s="8"/>
      <c r="C27" s="160" t="s">
        <v>61</v>
      </c>
      <c r="D27" s="161"/>
      <c r="E27" s="161"/>
      <c r="F27" s="161"/>
      <c r="G27" s="161"/>
      <c r="H27" s="14"/>
      <c r="I27" s="162"/>
      <c r="J27" s="162"/>
      <c r="K27" s="162"/>
      <c r="L27" s="162"/>
      <c r="M27" s="162"/>
      <c r="N27" s="165"/>
      <c r="O27" s="162"/>
      <c r="P27" s="162"/>
      <c r="Q27" s="162"/>
      <c r="R27" s="166"/>
      <c r="S27" s="8"/>
      <c r="U27" s="56"/>
    </row>
    <row r="28" spans="2:24">
      <c r="B28" s="8"/>
      <c r="C28" s="142" t="s">
        <v>62</v>
      </c>
      <c r="D28" s="143"/>
      <c r="E28" s="143"/>
      <c r="F28" s="143"/>
      <c r="G28" s="143"/>
      <c r="H28" s="15">
        <v>131</v>
      </c>
      <c r="I28" s="159">
        <v>0</v>
      </c>
      <c r="J28" s="159"/>
      <c r="K28" s="159"/>
      <c r="L28" s="159"/>
      <c r="M28" s="159"/>
      <c r="N28" s="139">
        <v>0</v>
      </c>
      <c r="O28" s="140"/>
      <c r="P28" s="140"/>
      <c r="Q28" s="140"/>
      <c r="R28" s="141"/>
      <c r="S28" s="8"/>
      <c r="U28" s="57"/>
    </row>
    <row r="29" spans="2:24">
      <c r="B29" s="8"/>
      <c r="C29" s="142" t="s">
        <v>63</v>
      </c>
      <c r="D29" s="143"/>
      <c r="E29" s="143"/>
      <c r="F29" s="143"/>
      <c r="G29" s="144"/>
      <c r="H29" s="15">
        <v>132</v>
      </c>
      <c r="I29" s="163">
        <v>0</v>
      </c>
      <c r="J29" s="159"/>
      <c r="K29" s="159"/>
      <c r="L29" s="159"/>
      <c r="M29" s="159"/>
      <c r="N29" s="139">
        <v>0</v>
      </c>
      <c r="O29" s="140"/>
      <c r="P29" s="140"/>
      <c r="Q29" s="140"/>
      <c r="R29" s="141"/>
      <c r="S29" s="8"/>
      <c r="U29" s="57"/>
    </row>
    <row r="30" spans="2:24">
      <c r="B30" s="8"/>
      <c r="C30" s="107" t="s">
        <v>64</v>
      </c>
      <c r="D30" s="108"/>
      <c r="E30" s="108"/>
      <c r="F30" s="108"/>
      <c r="G30" s="109"/>
      <c r="H30" s="12">
        <v>133</v>
      </c>
      <c r="I30" s="112">
        <v>0</v>
      </c>
      <c r="J30" s="113"/>
      <c r="K30" s="113"/>
      <c r="L30" s="113"/>
      <c r="M30" s="114"/>
      <c r="N30" s="145">
        <v>0</v>
      </c>
      <c r="O30" s="146"/>
      <c r="P30" s="146"/>
      <c r="Q30" s="146"/>
      <c r="R30" s="147"/>
      <c r="S30" s="8"/>
      <c r="U30" s="58"/>
    </row>
    <row r="31" spans="2:24">
      <c r="B31" s="8"/>
      <c r="C31" s="107" t="s">
        <v>17</v>
      </c>
      <c r="D31" s="108"/>
      <c r="E31" s="108"/>
      <c r="F31" s="108"/>
      <c r="G31" s="109"/>
      <c r="H31" s="12">
        <v>140</v>
      </c>
      <c r="I31" s="112">
        <v>0</v>
      </c>
      <c r="J31" s="113"/>
      <c r="K31" s="113"/>
      <c r="L31" s="113"/>
      <c r="M31" s="114"/>
      <c r="N31" s="145">
        <v>1</v>
      </c>
      <c r="O31" s="146"/>
      <c r="P31" s="146"/>
      <c r="Q31" s="146"/>
      <c r="R31" s="147"/>
      <c r="S31" s="8"/>
      <c r="U31" s="54" t="s">
        <v>121</v>
      </c>
    </row>
    <row r="32" spans="2:24">
      <c r="B32" s="8"/>
      <c r="C32" s="107" t="s">
        <v>18</v>
      </c>
      <c r="D32" s="108"/>
      <c r="E32" s="108"/>
      <c r="F32" s="108"/>
      <c r="G32" s="109"/>
      <c r="H32" s="12">
        <v>150</v>
      </c>
      <c r="I32" s="112">
        <v>0</v>
      </c>
      <c r="J32" s="113"/>
      <c r="K32" s="113"/>
      <c r="L32" s="113"/>
      <c r="M32" s="114"/>
      <c r="N32" s="145">
        <v>0</v>
      </c>
      <c r="O32" s="146"/>
      <c r="P32" s="146"/>
      <c r="Q32" s="146"/>
      <c r="R32" s="147"/>
      <c r="S32" s="8"/>
      <c r="U32" s="54" t="s">
        <v>122</v>
      </c>
    </row>
    <row r="33" spans="2:22">
      <c r="B33" s="8"/>
      <c r="C33" s="107" t="s">
        <v>19</v>
      </c>
      <c r="D33" s="108"/>
      <c r="E33" s="108"/>
      <c r="F33" s="108"/>
      <c r="G33" s="109"/>
      <c r="H33" s="12">
        <v>160</v>
      </c>
      <c r="I33" s="112">
        <v>0</v>
      </c>
      <c r="J33" s="113"/>
      <c r="K33" s="113"/>
      <c r="L33" s="113"/>
      <c r="M33" s="114"/>
      <c r="N33" s="145">
        <v>0</v>
      </c>
      <c r="O33" s="146"/>
      <c r="P33" s="146"/>
      <c r="Q33" s="146"/>
      <c r="R33" s="147"/>
      <c r="S33" s="8"/>
      <c r="U33" s="54" t="s">
        <v>123</v>
      </c>
    </row>
    <row r="34" spans="2:22">
      <c r="B34" s="8"/>
      <c r="C34" s="107" t="s">
        <v>20</v>
      </c>
      <c r="D34" s="108"/>
      <c r="E34" s="108"/>
      <c r="F34" s="108"/>
      <c r="G34" s="109"/>
      <c r="H34" s="12">
        <v>170</v>
      </c>
      <c r="I34" s="112">
        <v>0</v>
      </c>
      <c r="J34" s="113"/>
      <c r="K34" s="113"/>
      <c r="L34" s="113"/>
      <c r="M34" s="114"/>
      <c r="N34" s="145">
        <v>0</v>
      </c>
      <c r="O34" s="146"/>
      <c r="P34" s="146"/>
      <c r="Q34" s="146"/>
      <c r="R34" s="147"/>
      <c r="S34" s="8"/>
      <c r="U34" s="54" t="s">
        <v>124</v>
      </c>
      <c r="V34" s="54" t="s">
        <v>125</v>
      </c>
    </row>
    <row r="35" spans="2:22">
      <c r="B35" s="8"/>
      <c r="C35" s="107" t="s">
        <v>21</v>
      </c>
      <c r="D35" s="108"/>
      <c r="E35" s="108"/>
      <c r="F35" s="108"/>
      <c r="G35" s="109"/>
      <c r="H35" s="12">
        <v>180</v>
      </c>
      <c r="I35" s="112">
        <v>0</v>
      </c>
      <c r="J35" s="113"/>
      <c r="K35" s="113"/>
      <c r="L35" s="113"/>
      <c r="M35" s="114"/>
      <c r="N35" s="145">
        <v>0</v>
      </c>
      <c r="O35" s="146"/>
      <c r="P35" s="146"/>
      <c r="Q35" s="146"/>
      <c r="R35" s="147"/>
      <c r="S35" s="8"/>
      <c r="U35" s="55" t="s">
        <v>126</v>
      </c>
    </row>
    <row r="36" spans="2:22" s="20" customFormat="1" ht="15.75">
      <c r="B36" s="19"/>
      <c r="C36" s="167" t="s">
        <v>22</v>
      </c>
      <c r="D36" s="168"/>
      <c r="E36" s="168"/>
      <c r="F36" s="168"/>
      <c r="G36" s="169"/>
      <c r="H36" s="51">
        <v>190</v>
      </c>
      <c r="I36" s="170">
        <f>SUM(I24:M26,I31:M35)</f>
        <v>807</v>
      </c>
      <c r="J36" s="171"/>
      <c r="K36" s="171"/>
      <c r="L36" s="171"/>
      <c r="M36" s="172"/>
      <c r="N36" s="170">
        <f>SUM(N24:R26,N31:R35)</f>
        <v>780</v>
      </c>
      <c r="O36" s="171"/>
      <c r="P36" s="171"/>
      <c r="Q36" s="171"/>
      <c r="R36" s="172"/>
      <c r="S36" s="19"/>
      <c r="U36" s="56"/>
    </row>
    <row r="37" spans="2:22">
      <c r="B37" s="8"/>
      <c r="C37" s="115" t="s">
        <v>23</v>
      </c>
      <c r="D37" s="116"/>
      <c r="E37" s="116"/>
      <c r="F37" s="116"/>
      <c r="G37" s="116"/>
      <c r="H37" s="52"/>
      <c r="I37" s="173"/>
      <c r="J37" s="173"/>
      <c r="K37" s="173"/>
      <c r="L37" s="173"/>
      <c r="M37" s="173"/>
      <c r="N37" s="173"/>
      <c r="O37" s="173"/>
      <c r="P37" s="173"/>
      <c r="Q37" s="173"/>
      <c r="R37" s="174"/>
      <c r="S37" s="8"/>
      <c r="U37" s="58"/>
    </row>
    <row r="38" spans="2:22">
      <c r="B38" s="8"/>
      <c r="C38" s="142" t="s">
        <v>24</v>
      </c>
      <c r="D38" s="143"/>
      <c r="E38" s="143"/>
      <c r="F38" s="143"/>
      <c r="G38" s="144"/>
      <c r="H38" s="15">
        <v>210</v>
      </c>
      <c r="I38" s="175">
        <f>SUM(I40:M45)</f>
        <v>517</v>
      </c>
      <c r="J38" s="176"/>
      <c r="K38" s="176"/>
      <c r="L38" s="176"/>
      <c r="M38" s="177"/>
      <c r="N38" s="175">
        <f>SUM(N40:R45)</f>
        <v>405</v>
      </c>
      <c r="O38" s="176"/>
      <c r="P38" s="176"/>
      <c r="Q38" s="176"/>
      <c r="R38" s="177"/>
      <c r="S38" s="8"/>
      <c r="U38" s="54"/>
    </row>
    <row r="39" spans="2:22" ht="15" customHeight="1">
      <c r="B39" s="8"/>
      <c r="C39" s="160" t="s">
        <v>61</v>
      </c>
      <c r="D39" s="161"/>
      <c r="E39" s="161"/>
      <c r="F39" s="161"/>
      <c r="G39" s="161"/>
      <c r="H39" s="14"/>
      <c r="I39" s="162"/>
      <c r="J39" s="162"/>
      <c r="K39" s="162"/>
      <c r="L39" s="162"/>
      <c r="M39" s="162"/>
      <c r="N39" s="165"/>
      <c r="O39" s="162"/>
      <c r="P39" s="162"/>
      <c r="Q39" s="162"/>
      <c r="R39" s="166"/>
      <c r="S39" s="8"/>
      <c r="U39" s="59"/>
    </row>
    <row r="40" spans="2:22" ht="15" customHeight="1">
      <c r="B40" s="8"/>
      <c r="C40" s="142" t="s">
        <v>66</v>
      </c>
      <c r="D40" s="143"/>
      <c r="E40" s="143"/>
      <c r="F40" s="143"/>
      <c r="G40" s="143"/>
      <c r="H40" s="15">
        <v>211</v>
      </c>
      <c r="I40" s="159">
        <v>141</v>
      </c>
      <c r="J40" s="159"/>
      <c r="K40" s="159"/>
      <c r="L40" s="159"/>
      <c r="M40" s="159"/>
      <c r="N40" s="139">
        <v>105</v>
      </c>
      <c r="O40" s="140"/>
      <c r="P40" s="140"/>
      <c r="Q40" s="140"/>
      <c r="R40" s="141"/>
      <c r="S40" s="8"/>
      <c r="U40" s="60" t="s">
        <v>127</v>
      </c>
    </row>
    <row r="41" spans="2:22">
      <c r="B41" s="8"/>
      <c r="C41" s="107" t="s">
        <v>65</v>
      </c>
      <c r="D41" s="108"/>
      <c r="E41" s="108"/>
      <c r="F41" s="108"/>
      <c r="G41" s="109"/>
      <c r="H41" s="12">
        <v>212</v>
      </c>
      <c r="I41" s="112">
        <v>0</v>
      </c>
      <c r="J41" s="113"/>
      <c r="K41" s="113"/>
      <c r="L41" s="113"/>
      <c r="M41" s="114"/>
      <c r="N41" s="145">
        <v>0</v>
      </c>
      <c r="O41" s="146"/>
      <c r="P41" s="146"/>
      <c r="Q41" s="146"/>
      <c r="R41" s="147"/>
      <c r="S41" s="8"/>
      <c r="U41" s="54" t="s">
        <v>128</v>
      </c>
    </row>
    <row r="42" spans="2:22">
      <c r="B42" s="8"/>
      <c r="C42" s="107" t="s">
        <v>67</v>
      </c>
      <c r="D42" s="108"/>
      <c r="E42" s="108"/>
      <c r="F42" s="108"/>
      <c r="G42" s="109"/>
      <c r="H42" s="12">
        <v>213</v>
      </c>
      <c r="I42" s="112">
        <v>12</v>
      </c>
      <c r="J42" s="113"/>
      <c r="K42" s="113"/>
      <c r="L42" s="113"/>
      <c r="M42" s="114"/>
      <c r="N42" s="145">
        <v>12</v>
      </c>
      <c r="O42" s="146"/>
      <c r="P42" s="146"/>
      <c r="Q42" s="146"/>
      <c r="R42" s="147"/>
      <c r="S42" s="8"/>
      <c r="U42" s="54" t="s">
        <v>129</v>
      </c>
    </row>
    <row r="43" spans="2:22">
      <c r="B43" s="8"/>
      <c r="C43" s="107" t="s">
        <v>68</v>
      </c>
      <c r="D43" s="108"/>
      <c r="E43" s="108"/>
      <c r="F43" s="108"/>
      <c r="G43" s="109"/>
      <c r="H43" s="12">
        <v>214</v>
      </c>
      <c r="I43" s="112">
        <v>364</v>
      </c>
      <c r="J43" s="113"/>
      <c r="K43" s="113"/>
      <c r="L43" s="113"/>
      <c r="M43" s="114"/>
      <c r="N43" s="145">
        <v>288</v>
      </c>
      <c r="O43" s="146"/>
      <c r="P43" s="146"/>
      <c r="Q43" s="146"/>
      <c r="R43" s="147"/>
      <c r="S43" s="8"/>
      <c r="U43" s="54" t="s">
        <v>131</v>
      </c>
      <c r="V43" s="54" t="s">
        <v>130</v>
      </c>
    </row>
    <row r="44" spans="2:22">
      <c r="B44" s="8"/>
      <c r="C44" s="107" t="s">
        <v>69</v>
      </c>
      <c r="D44" s="108"/>
      <c r="E44" s="108"/>
      <c r="F44" s="108"/>
      <c r="G44" s="109"/>
      <c r="H44" s="12">
        <v>215</v>
      </c>
      <c r="I44" s="112">
        <v>0</v>
      </c>
      <c r="J44" s="113"/>
      <c r="K44" s="113"/>
      <c r="L44" s="113"/>
      <c r="M44" s="114"/>
      <c r="N44" s="145">
        <v>0</v>
      </c>
      <c r="O44" s="146"/>
      <c r="P44" s="146"/>
      <c r="Q44" s="146"/>
      <c r="R44" s="147"/>
      <c r="S44" s="8"/>
      <c r="U44" s="54" t="s">
        <v>132</v>
      </c>
    </row>
    <row r="45" spans="2:22">
      <c r="B45" s="8"/>
      <c r="C45" s="107" t="s">
        <v>70</v>
      </c>
      <c r="D45" s="108"/>
      <c r="E45" s="108"/>
      <c r="F45" s="108"/>
      <c r="G45" s="109"/>
      <c r="H45" s="12">
        <v>216</v>
      </c>
      <c r="I45" s="112">
        <v>0</v>
      </c>
      <c r="J45" s="113"/>
      <c r="K45" s="113"/>
      <c r="L45" s="113"/>
      <c r="M45" s="114"/>
      <c r="N45" s="145">
        <v>0</v>
      </c>
      <c r="O45" s="146"/>
      <c r="P45" s="146"/>
      <c r="Q45" s="146"/>
      <c r="R45" s="147"/>
      <c r="S45" s="8"/>
      <c r="U45" s="55"/>
    </row>
    <row r="46" spans="2:22">
      <c r="B46" s="8"/>
      <c r="C46" s="107" t="s">
        <v>25</v>
      </c>
      <c r="D46" s="108"/>
      <c r="E46" s="108"/>
      <c r="F46" s="108"/>
      <c r="G46" s="109"/>
      <c r="H46" s="12">
        <v>220</v>
      </c>
      <c r="I46" s="112">
        <v>0</v>
      </c>
      <c r="J46" s="113"/>
      <c r="K46" s="113"/>
      <c r="L46" s="113"/>
      <c r="M46" s="114"/>
      <c r="N46" s="145">
        <v>0</v>
      </c>
      <c r="O46" s="146"/>
      <c r="P46" s="146"/>
      <c r="Q46" s="146"/>
      <c r="R46" s="147"/>
      <c r="S46" s="8"/>
      <c r="U46" s="54" t="s">
        <v>133</v>
      </c>
    </row>
    <row r="47" spans="2:22">
      <c r="B47" s="8"/>
      <c r="C47" s="107" t="s">
        <v>26</v>
      </c>
      <c r="D47" s="108"/>
      <c r="E47" s="108"/>
      <c r="F47" s="108"/>
      <c r="G47" s="109"/>
      <c r="H47" s="12">
        <v>230</v>
      </c>
      <c r="I47" s="112">
        <v>30</v>
      </c>
      <c r="J47" s="113"/>
      <c r="K47" s="113"/>
      <c r="L47" s="113"/>
      <c r="M47" s="114"/>
      <c r="N47" s="145">
        <v>1</v>
      </c>
      <c r="O47" s="146"/>
      <c r="P47" s="146"/>
      <c r="Q47" s="146"/>
      <c r="R47" s="147"/>
      <c r="S47" s="8"/>
      <c r="U47" s="55" t="s">
        <v>126</v>
      </c>
    </row>
    <row r="48" spans="2:22" ht="30" customHeight="1">
      <c r="B48" s="8"/>
      <c r="C48" s="107" t="s">
        <v>27</v>
      </c>
      <c r="D48" s="108"/>
      <c r="E48" s="108"/>
      <c r="F48" s="108"/>
      <c r="G48" s="109"/>
      <c r="H48" s="12">
        <v>240</v>
      </c>
      <c r="I48" s="112">
        <v>1</v>
      </c>
      <c r="J48" s="113"/>
      <c r="K48" s="113"/>
      <c r="L48" s="113"/>
      <c r="M48" s="114"/>
      <c r="N48" s="145">
        <v>7</v>
      </c>
      <c r="O48" s="146"/>
      <c r="P48" s="146"/>
      <c r="Q48" s="146"/>
      <c r="R48" s="147"/>
      <c r="S48" s="8"/>
      <c r="U48" s="54" t="s">
        <v>134</v>
      </c>
    </row>
    <row r="49" spans="2:27">
      <c r="B49" s="8"/>
      <c r="C49" s="107" t="s">
        <v>28</v>
      </c>
      <c r="D49" s="108"/>
      <c r="E49" s="108"/>
      <c r="F49" s="108"/>
      <c r="G49" s="109"/>
      <c r="H49" s="12">
        <v>250</v>
      </c>
      <c r="I49" s="112">
        <v>657</v>
      </c>
      <c r="J49" s="113"/>
      <c r="K49" s="113"/>
      <c r="L49" s="113"/>
      <c r="M49" s="114"/>
      <c r="N49" s="145">
        <v>459</v>
      </c>
      <c r="O49" s="146"/>
      <c r="P49" s="146"/>
      <c r="Q49" s="146"/>
      <c r="R49" s="147"/>
      <c r="S49" s="8"/>
      <c r="U49" s="54" t="s">
        <v>124</v>
      </c>
      <c r="V49" s="54" t="s">
        <v>125</v>
      </c>
    </row>
    <row r="50" spans="2:27">
      <c r="B50" s="8"/>
      <c r="C50" s="107" t="s">
        <v>29</v>
      </c>
      <c r="D50" s="108"/>
      <c r="E50" s="108"/>
      <c r="F50" s="108"/>
      <c r="G50" s="109"/>
      <c r="H50" s="12">
        <v>260</v>
      </c>
      <c r="I50" s="112">
        <v>0</v>
      </c>
      <c r="J50" s="113"/>
      <c r="K50" s="113"/>
      <c r="L50" s="113"/>
      <c r="M50" s="114"/>
      <c r="N50" s="145">
        <v>0</v>
      </c>
      <c r="O50" s="146"/>
      <c r="P50" s="146"/>
      <c r="Q50" s="146"/>
      <c r="R50" s="147"/>
      <c r="S50" s="8"/>
      <c r="U50" s="54" t="s">
        <v>249</v>
      </c>
      <c r="V50" s="54" t="s">
        <v>135</v>
      </c>
    </row>
    <row r="51" spans="2:27">
      <c r="B51" s="8"/>
      <c r="C51" s="158" t="s">
        <v>252</v>
      </c>
      <c r="D51" s="108"/>
      <c r="E51" s="108"/>
      <c r="F51" s="108"/>
      <c r="G51" s="109"/>
      <c r="H51" s="12">
        <v>270</v>
      </c>
      <c r="I51" s="112">
        <v>8</v>
      </c>
      <c r="J51" s="113"/>
      <c r="K51" s="113"/>
      <c r="L51" s="113"/>
      <c r="M51" s="114"/>
      <c r="N51" s="145">
        <v>1</v>
      </c>
      <c r="O51" s="146"/>
      <c r="P51" s="146"/>
      <c r="Q51" s="146"/>
      <c r="R51" s="147"/>
      <c r="S51" s="8"/>
      <c r="U51" s="203" t="s">
        <v>136</v>
      </c>
      <c r="V51" s="204"/>
    </row>
    <row r="52" spans="2:27">
      <c r="B52" s="8"/>
      <c r="C52" s="107" t="s">
        <v>30</v>
      </c>
      <c r="D52" s="108"/>
      <c r="E52" s="108"/>
      <c r="F52" s="108"/>
      <c r="G52" s="109"/>
      <c r="H52" s="12">
        <v>280</v>
      </c>
      <c r="I52" s="112">
        <v>0</v>
      </c>
      <c r="J52" s="113"/>
      <c r="K52" s="113"/>
      <c r="L52" s="113"/>
      <c r="M52" s="114"/>
      <c r="N52" s="145">
        <v>0</v>
      </c>
      <c r="O52" s="146"/>
      <c r="P52" s="146"/>
      <c r="Q52" s="146"/>
      <c r="R52" s="147"/>
      <c r="S52" s="8"/>
      <c r="U52" s="54" t="s">
        <v>137</v>
      </c>
    </row>
    <row r="53" spans="2:27" s="20" customFormat="1" ht="15.75">
      <c r="B53" s="19"/>
      <c r="C53" s="189" t="s">
        <v>31</v>
      </c>
      <c r="D53" s="189"/>
      <c r="E53" s="189"/>
      <c r="F53" s="189"/>
      <c r="G53" s="189"/>
      <c r="H53" s="53">
        <v>290</v>
      </c>
      <c r="I53" s="182">
        <f>SUM(I38,I46:M52)</f>
        <v>1213</v>
      </c>
      <c r="J53" s="182"/>
      <c r="K53" s="182"/>
      <c r="L53" s="182"/>
      <c r="M53" s="182"/>
      <c r="N53" s="182">
        <f>SUM(N38,N46:R52)</f>
        <v>873</v>
      </c>
      <c r="O53" s="182"/>
      <c r="P53" s="182"/>
      <c r="Q53" s="182"/>
      <c r="R53" s="182"/>
      <c r="S53" s="19"/>
      <c r="U53" s="80" t="str">
        <f>IF(I54-I96=0," ",IF(U54&lt;0,CONCATENATE("Актив баланса на конец отчетного периода меньше пассива на ",-U54," тыс.руб."),CONCATENATE("Актив баланса на конец отчетного периода превышает пассив на ",U54," тыс.руб.")))</f>
        <v xml:space="preserve"> </v>
      </c>
      <c r="V53" s="81"/>
    </row>
    <row r="54" spans="2:27" s="20" customFormat="1" ht="15.75">
      <c r="B54" s="19"/>
      <c r="C54" s="189" t="s">
        <v>32</v>
      </c>
      <c r="D54" s="189"/>
      <c r="E54" s="189"/>
      <c r="F54" s="189"/>
      <c r="G54" s="189"/>
      <c r="H54" s="53">
        <v>300</v>
      </c>
      <c r="I54" s="182">
        <f>I36+I53</f>
        <v>2020</v>
      </c>
      <c r="J54" s="182"/>
      <c r="K54" s="182"/>
      <c r="L54" s="182"/>
      <c r="M54" s="182"/>
      <c r="N54" s="182">
        <f>N36+N53</f>
        <v>1653</v>
      </c>
      <c r="O54" s="182"/>
      <c r="P54" s="182"/>
      <c r="Q54" s="182"/>
      <c r="R54" s="182"/>
      <c r="S54" s="19"/>
      <c r="U54" s="82">
        <f>IF(ABS(I54-I96)&gt;0,I54-I96,0)</f>
        <v>0</v>
      </c>
      <c r="V54" s="82">
        <f>IF(ABS(N54-N96)&gt;0,N54-N96,0)</f>
        <v>0</v>
      </c>
    </row>
    <row r="55" spans="2:27" s="6" customFormat="1">
      <c r="B55" s="5"/>
      <c r="C55" s="98"/>
      <c r="D55" s="98"/>
      <c r="E55" s="98"/>
      <c r="F55" s="98"/>
      <c r="G55" s="98"/>
      <c r="H55" s="77"/>
      <c r="I55" s="99"/>
      <c r="J55" s="99"/>
      <c r="K55" s="99"/>
      <c r="L55" s="99"/>
      <c r="M55" s="99"/>
      <c r="N55" s="99"/>
      <c r="O55" s="99"/>
      <c r="P55" s="99"/>
      <c r="Q55" s="99"/>
      <c r="R55" s="99"/>
      <c r="S55" s="5"/>
      <c r="V55" s="23" t="str">
        <f>IF(N54-N96=0," ",IF(V54&lt;0,CONCATENATE("Актив баланса на начало отчетного периода меньше пассива на ",-V54," тыс.руб."),CONCATENATE("Актив баланса на начало отчетного периода превышает пассив на ",V54," тыс.руб.")))</f>
        <v xml:space="preserve"> </v>
      </c>
    </row>
    <row r="56" spans="2:27" s="102" customFormat="1" ht="5.25">
      <c r="B56" s="100"/>
      <c r="C56" s="183"/>
      <c r="D56" s="183"/>
      <c r="E56" s="183"/>
      <c r="F56" s="183"/>
      <c r="G56" s="183"/>
      <c r="H56" s="183"/>
      <c r="I56" s="183"/>
      <c r="J56" s="183"/>
      <c r="K56" s="183"/>
      <c r="L56" s="183"/>
      <c r="M56" s="183"/>
      <c r="N56" s="183"/>
      <c r="O56" s="101"/>
      <c r="P56" s="101"/>
      <c r="Q56" s="101"/>
      <c r="R56" s="101"/>
      <c r="S56" s="100"/>
    </row>
    <row r="57" spans="2:27" ht="15" customHeight="1">
      <c r="B57" s="8"/>
      <c r="C57" s="150" t="s">
        <v>33</v>
      </c>
      <c r="D57" s="151"/>
      <c r="E57" s="151"/>
      <c r="F57" s="151"/>
      <c r="G57" s="152"/>
      <c r="H57" s="123" t="s">
        <v>12</v>
      </c>
      <c r="I57" s="22" t="s">
        <v>59</v>
      </c>
      <c r="J57" s="184">
        <f>U6</f>
        <v>42735</v>
      </c>
      <c r="K57" s="184"/>
      <c r="L57" s="184"/>
      <c r="M57" s="39"/>
      <c r="N57" s="38" t="s">
        <v>116</v>
      </c>
      <c r="O57" s="156">
        <f>DATE(YEAR(U5),MONTH(0),DAY(0))</f>
        <v>42369</v>
      </c>
      <c r="P57" s="156"/>
      <c r="Q57" s="156"/>
      <c r="R57" s="157"/>
      <c r="S57" s="8"/>
    </row>
    <row r="58" spans="2:27">
      <c r="B58" s="8"/>
      <c r="C58" s="153">
        <v>1</v>
      </c>
      <c r="D58" s="154"/>
      <c r="E58" s="154"/>
      <c r="F58" s="154"/>
      <c r="G58" s="155"/>
      <c r="H58" s="124"/>
      <c r="I58" s="185">
        <f>U6</f>
        <v>42735</v>
      </c>
      <c r="J58" s="186"/>
      <c r="K58" s="186"/>
      <c r="L58" s="186"/>
      <c r="M58" s="187"/>
      <c r="N58" s="180"/>
      <c r="O58" s="181"/>
      <c r="P58" s="35"/>
      <c r="Q58" s="36"/>
      <c r="R58" s="37"/>
      <c r="S58" s="8"/>
    </row>
    <row r="59" spans="2:27">
      <c r="B59" s="8"/>
      <c r="C59" s="127">
        <v>1</v>
      </c>
      <c r="D59" s="128"/>
      <c r="E59" s="128"/>
      <c r="F59" s="128"/>
      <c r="G59" s="129"/>
      <c r="H59" s="21">
        <v>2</v>
      </c>
      <c r="I59" s="127">
        <v>3</v>
      </c>
      <c r="J59" s="128"/>
      <c r="K59" s="128"/>
      <c r="L59" s="128"/>
      <c r="M59" s="129"/>
      <c r="N59" s="127">
        <v>4</v>
      </c>
      <c r="O59" s="128"/>
      <c r="P59" s="128"/>
      <c r="Q59" s="128"/>
      <c r="R59" s="129"/>
      <c r="S59" s="8"/>
    </row>
    <row r="60" spans="2:27">
      <c r="B60" s="8"/>
      <c r="C60" s="115" t="s">
        <v>34</v>
      </c>
      <c r="D60" s="116"/>
      <c r="E60" s="116"/>
      <c r="F60" s="116"/>
      <c r="G60" s="116"/>
      <c r="H60" s="52"/>
      <c r="I60" s="178"/>
      <c r="J60" s="178"/>
      <c r="K60" s="178"/>
      <c r="L60" s="178"/>
      <c r="M60" s="178"/>
      <c r="N60" s="178"/>
      <c r="O60" s="178"/>
      <c r="P60" s="178"/>
      <c r="Q60" s="178"/>
      <c r="R60" s="179"/>
      <c r="S60" s="8"/>
    </row>
    <row r="61" spans="2:27" ht="15" customHeight="1">
      <c r="B61" s="8"/>
      <c r="C61" s="142" t="s">
        <v>35</v>
      </c>
      <c r="D61" s="143"/>
      <c r="E61" s="143"/>
      <c r="F61" s="143"/>
      <c r="G61" s="144"/>
      <c r="H61" s="15">
        <v>410</v>
      </c>
      <c r="I61" s="163">
        <v>444</v>
      </c>
      <c r="J61" s="159"/>
      <c r="K61" s="159"/>
      <c r="L61" s="159"/>
      <c r="M61" s="188"/>
      <c r="N61" s="139">
        <v>444</v>
      </c>
      <c r="O61" s="140"/>
      <c r="P61" s="140"/>
      <c r="Q61" s="140"/>
      <c r="R61" s="141"/>
      <c r="S61" s="8"/>
      <c r="U61" s="54" t="s">
        <v>138</v>
      </c>
    </row>
    <row r="62" spans="2:27" ht="15" customHeight="1">
      <c r="B62" s="8"/>
      <c r="C62" s="107" t="s">
        <v>36</v>
      </c>
      <c r="D62" s="108"/>
      <c r="E62" s="108"/>
      <c r="F62" s="108"/>
      <c r="G62" s="109"/>
      <c r="H62" s="12">
        <v>420</v>
      </c>
      <c r="I62" s="193">
        <v>0</v>
      </c>
      <c r="J62" s="194"/>
      <c r="K62" s="194"/>
      <c r="L62" s="194"/>
      <c r="M62" s="195"/>
      <c r="N62" s="190">
        <v>0</v>
      </c>
      <c r="O62" s="191"/>
      <c r="P62" s="191"/>
      <c r="Q62" s="191"/>
      <c r="R62" s="192"/>
      <c r="S62" s="8"/>
      <c r="U62" s="54" t="s">
        <v>139</v>
      </c>
      <c r="V62" s="61"/>
      <c r="W62" s="61"/>
      <c r="X62" s="61"/>
      <c r="Y62" s="61"/>
      <c r="Z62" s="61"/>
      <c r="AA62" s="61"/>
    </row>
    <row r="63" spans="2:27">
      <c r="B63" s="8"/>
      <c r="C63" s="107" t="s">
        <v>37</v>
      </c>
      <c r="D63" s="108"/>
      <c r="E63" s="108"/>
      <c r="F63" s="108"/>
      <c r="G63" s="109"/>
      <c r="H63" s="12">
        <v>430</v>
      </c>
      <c r="I63" s="193">
        <v>0</v>
      </c>
      <c r="J63" s="194"/>
      <c r="K63" s="194"/>
      <c r="L63" s="194"/>
      <c r="M63" s="195"/>
      <c r="N63" s="190">
        <v>0</v>
      </c>
      <c r="O63" s="191"/>
      <c r="P63" s="191"/>
      <c r="Q63" s="191"/>
      <c r="R63" s="192"/>
      <c r="S63" s="8"/>
      <c r="U63" s="55" t="s">
        <v>140</v>
      </c>
      <c r="V63" s="61"/>
      <c r="W63" s="61"/>
      <c r="X63" s="61"/>
      <c r="Y63" s="61"/>
      <c r="Z63" s="61"/>
      <c r="AA63" s="61"/>
    </row>
    <row r="64" spans="2:27">
      <c r="B64" s="8"/>
      <c r="C64" s="107" t="s">
        <v>38</v>
      </c>
      <c r="D64" s="108"/>
      <c r="E64" s="108"/>
      <c r="F64" s="108"/>
      <c r="G64" s="109"/>
      <c r="H64" s="12">
        <v>440</v>
      </c>
      <c r="I64" s="112">
        <v>32</v>
      </c>
      <c r="J64" s="113"/>
      <c r="K64" s="113"/>
      <c r="L64" s="113"/>
      <c r="M64" s="114"/>
      <c r="N64" s="145">
        <v>29</v>
      </c>
      <c r="O64" s="146"/>
      <c r="P64" s="146"/>
      <c r="Q64" s="146"/>
      <c r="R64" s="147"/>
      <c r="S64" s="8"/>
      <c r="U64" s="54" t="s">
        <v>141</v>
      </c>
      <c r="V64" s="61"/>
      <c r="W64" s="61"/>
      <c r="X64" s="61"/>
      <c r="Y64" s="61"/>
      <c r="Z64" s="61"/>
      <c r="AA64" s="61"/>
    </row>
    <row r="65" spans="2:27">
      <c r="B65" s="8"/>
      <c r="C65" s="107" t="s">
        <v>39</v>
      </c>
      <c r="D65" s="108"/>
      <c r="E65" s="108"/>
      <c r="F65" s="108"/>
      <c r="G65" s="109"/>
      <c r="H65" s="12">
        <v>450</v>
      </c>
      <c r="I65" s="112">
        <v>390</v>
      </c>
      <c r="J65" s="113"/>
      <c r="K65" s="113"/>
      <c r="L65" s="113"/>
      <c r="M65" s="114"/>
      <c r="N65" s="145">
        <v>390</v>
      </c>
      <c r="O65" s="146"/>
      <c r="P65" s="146"/>
      <c r="Q65" s="146"/>
      <c r="R65" s="147"/>
      <c r="S65" s="8"/>
      <c r="U65" s="54" t="s">
        <v>142</v>
      </c>
      <c r="V65" s="61"/>
      <c r="W65" s="61"/>
      <c r="X65" s="61"/>
      <c r="Y65" s="61"/>
      <c r="Z65" s="61"/>
      <c r="AA65" s="61"/>
    </row>
    <row r="66" spans="2:27">
      <c r="B66" s="8"/>
      <c r="C66" s="107" t="s">
        <v>40</v>
      </c>
      <c r="D66" s="108"/>
      <c r="E66" s="108"/>
      <c r="F66" s="108"/>
      <c r="G66" s="109"/>
      <c r="H66" s="12">
        <v>460</v>
      </c>
      <c r="I66" s="112">
        <v>204</v>
      </c>
      <c r="J66" s="113"/>
      <c r="K66" s="113"/>
      <c r="L66" s="113"/>
      <c r="M66" s="114"/>
      <c r="N66" s="145">
        <v>183</v>
      </c>
      <c r="O66" s="146"/>
      <c r="P66" s="146"/>
      <c r="Q66" s="146"/>
      <c r="R66" s="147"/>
      <c r="S66" s="8"/>
      <c r="U66" s="55" t="s">
        <v>143</v>
      </c>
      <c r="V66" s="61"/>
      <c r="W66" s="61"/>
      <c r="X66" s="61"/>
      <c r="Y66" s="61"/>
      <c r="Z66" s="61"/>
      <c r="AA66" s="61"/>
    </row>
    <row r="67" spans="2:27">
      <c r="B67" s="8"/>
      <c r="C67" s="107" t="s">
        <v>41</v>
      </c>
      <c r="D67" s="108"/>
      <c r="E67" s="108"/>
      <c r="F67" s="108"/>
      <c r="G67" s="109"/>
      <c r="H67" s="12">
        <v>470</v>
      </c>
      <c r="I67" s="112">
        <v>0</v>
      </c>
      <c r="J67" s="113"/>
      <c r="K67" s="113"/>
      <c r="L67" s="113"/>
      <c r="M67" s="114"/>
      <c r="N67" s="145">
        <v>0</v>
      </c>
      <c r="O67" s="146"/>
      <c r="P67" s="146"/>
      <c r="Q67" s="146"/>
      <c r="R67" s="147"/>
      <c r="S67" s="8"/>
      <c r="U67" s="54" t="s">
        <v>144</v>
      </c>
    </row>
    <row r="68" spans="2:27">
      <c r="B68" s="8"/>
      <c r="C68" s="107" t="s">
        <v>42</v>
      </c>
      <c r="D68" s="108"/>
      <c r="E68" s="108"/>
      <c r="F68" s="108"/>
      <c r="G68" s="109"/>
      <c r="H68" s="12">
        <v>480</v>
      </c>
      <c r="I68" s="112">
        <v>0</v>
      </c>
      <c r="J68" s="113"/>
      <c r="K68" s="113"/>
      <c r="L68" s="113"/>
      <c r="M68" s="114"/>
      <c r="N68" s="145">
        <v>0</v>
      </c>
      <c r="O68" s="146"/>
      <c r="P68" s="146"/>
      <c r="Q68" s="146"/>
      <c r="R68" s="147"/>
      <c r="S68" s="8"/>
      <c r="U68" s="55" t="s">
        <v>145</v>
      </c>
    </row>
    <row r="69" spans="2:27" s="20" customFormat="1" ht="15.75">
      <c r="B69" s="19"/>
      <c r="C69" s="196" t="s">
        <v>43</v>
      </c>
      <c r="D69" s="197"/>
      <c r="E69" s="197"/>
      <c r="F69" s="197"/>
      <c r="G69" s="198"/>
      <c r="H69" s="53">
        <v>490</v>
      </c>
      <c r="I69" s="199">
        <f>SUM(I61,I64:M68)-I62-I63</f>
        <v>1070</v>
      </c>
      <c r="J69" s="200"/>
      <c r="K69" s="200"/>
      <c r="L69" s="200"/>
      <c r="M69" s="201"/>
      <c r="N69" s="199">
        <f>SUM(N61,N64:R68)-N62-N63</f>
        <v>1046</v>
      </c>
      <c r="O69" s="200"/>
      <c r="P69" s="200"/>
      <c r="Q69" s="200"/>
      <c r="R69" s="201"/>
      <c r="S69" s="19"/>
    </row>
    <row r="70" spans="2:27" ht="15" customHeight="1">
      <c r="B70" s="8"/>
      <c r="C70" s="115" t="s">
        <v>44</v>
      </c>
      <c r="D70" s="116"/>
      <c r="E70" s="116"/>
      <c r="F70" s="116"/>
      <c r="G70" s="116"/>
      <c r="H70" s="52"/>
      <c r="I70" s="173"/>
      <c r="J70" s="173"/>
      <c r="K70" s="173"/>
      <c r="L70" s="173"/>
      <c r="M70" s="173"/>
      <c r="N70" s="173"/>
      <c r="O70" s="173"/>
      <c r="P70" s="173"/>
      <c r="Q70" s="173"/>
      <c r="R70" s="174"/>
      <c r="S70" s="8"/>
    </row>
    <row r="71" spans="2:27">
      <c r="B71" s="8"/>
      <c r="C71" s="107" t="s">
        <v>45</v>
      </c>
      <c r="D71" s="108"/>
      <c r="E71" s="108"/>
      <c r="F71" s="108"/>
      <c r="G71" s="109"/>
      <c r="H71" s="12">
        <v>510</v>
      </c>
      <c r="I71" s="112">
        <v>0</v>
      </c>
      <c r="J71" s="113"/>
      <c r="K71" s="113"/>
      <c r="L71" s="113"/>
      <c r="M71" s="114"/>
      <c r="N71" s="145">
        <v>0</v>
      </c>
      <c r="O71" s="146"/>
      <c r="P71" s="146"/>
      <c r="Q71" s="146"/>
      <c r="R71" s="147"/>
      <c r="S71" s="8"/>
      <c r="U71" s="54" t="s">
        <v>146</v>
      </c>
    </row>
    <row r="72" spans="2:27">
      <c r="B72" s="8"/>
      <c r="C72" s="107" t="s">
        <v>46</v>
      </c>
      <c r="D72" s="108"/>
      <c r="E72" s="108"/>
      <c r="F72" s="108"/>
      <c r="G72" s="109"/>
      <c r="H72" s="12">
        <v>520</v>
      </c>
      <c r="I72" s="112">
        <v>0</v>
      </c>
      <c r="J72" s="113"/>
      <c r="K72" s="113"/>
      <c r="L72" s="113"/>
      <c r="M72" s="114"/>
      <c r="N72" s="145">
        <v>0</v>
      </c>
      <c r="O72" s="146"/>
      <c r="P72" s="146"/>
      <c r="Q72" s="146"/>
      <c r="R72" s="147"/>
      <c r="S72" s="8"/>
      <c r="U72" s="54" t="s">
        <v>147</v>
      </c>
    </row>
    <row r="73" spans="2:27">
      <c r="B73" s="8"/>
      <c r="C73" s="107" t="s">
        <v>47</v>
      </c>
      <c r="D73" s="108"/>
      <c r="E73" s="108"/>
      <c r="F73" s="108"/>
      <c r="G73" s="109"/>
      <c r="H73" s="12">
        <v>530</v>
      </c>
      <c r="I73" s="112">
        <v>0</v>
      </c>
      <c r="J73" s="113"/>
      <c r="K73" s="113"/>
      <c r="L73" s="113"/>
      <c r="M73" s="114"/>
      <c r="N73" s="145">
        <v>0</v>
      </c>
      <c r="O73" s="146"/>
      <c r="P73" s="146"/>
      <c r="Q73" s="146"/>
      <c r="R73" s="147"/>
      <c r="S73" s="8"/>
      <c r="U73" s="55" t="s">
        <v>148</v>
      </c>
    </row>
    <row r="74" spans="2:27">
      <c r="B74" s="8"/>
      <c r="C74" s="107" t="s">
        <v>48</v>
      </c>
      <c r="D74" s="108"/>
      <c r="E74" s="108"/>
      <c r="F74" s="108"/>
      <c r="G74" s="109"/>
      <c r="H74" s="12">
        <v>540</v>
      </c>
      <c r="I74" s="112">
        <v>0</v>
      </c>
      <c r="J74" s="113"/>
      <c r="K74" s="113"/>
      <c r="L74" s="113"/>
      <c r="M74" s="114"/>
      <c r="N74" s="145">
        <v>0</v>
      </c>
      <c r="O74" s="146"/>
      <c r="P74" s="146"/>
      <c r="Q74" s="146"/>
      <c r="R74" s="147"/>
      <c r="S74" s="8"/>
      <c r="U74" s="54" t="s">
        <v>149</v>
      </c>
    </row>
    <row r="75" spans="2:27">
      <c r="B75" s="8"/>
      <c r="C75" s="107" t="s">
        <v>49</v>
      </c>
      <c r="D75" s="108"/>
      <c r="E75" s="108"/>
      <c r="F75" s="108"/>
      <c r="G75" s="109"/>
      <c r="H75" s="12">
        <v>550</v>
      </c>
      <c r="I75" s="112">
        <v>0</v>
      </c>
      <c r="J75" s="113"/>
      <c r="K75" s="113"/>
      <c r="L75" s="113"/>
      <c r="M75" s="114"/>
      <c r="N75" s="145">
        <v>0</v>
      </c>
      <c r="O75" s="146"/>
      <c r="P75" s="146"/>
      <c r="Q75" s="146"/>
      <c r="R75" s="147"/>
      <c r="S75" s="8"/>
      <c r="U75" s="54" t="s">
        <v>150</v>
      </c>
    </row>
    <row r="76" spans="2:27">
      <c r="B76" s="8"/>
      <c r="C76" s="107" t="s">
        <v>50</v>
      </c>
      <c r="D76" s="108"/>
      <c r="E76" s="108"/>
      <c r="F76" s="108"/>
      <c r="G76" s="109"/>
      <c r="H76" s="12">
        <v>560</v>
      </c>
      <c r="I76" s="112">
        <v>0</v>
      </c>
      <c r="J76" s="113"/>
      <c r="K76" s="113"/>
      <c r="L76" s="113"/>
      <c r="M76" s="114"/>
      <c r="N76" s="145">
        <v>0</v>
      </c>
      <c r="O76" s="146"/>
      <c r="P76" s="146"/>
      <c r="Q76" s="146"/>
      <c r="R76" s="147"/>
      <c r="S76" s="8"/>
      <c r="U76" s="55"/>
    </row>
    <row r="77" spans="2:27" s="20" customFormat="1" ht="15.75">
      <c r="B77" s="19"/>
      <c r="C77" s="196" t="s">
        <v>51</v>
      </c>
      <c r="D77" s="197"/>
      <c r="E77" s="197"/>
      <c r="F77" s="197"/>
      <c r="G77" s="198"/>
      <c r="H77" s="53">
        <v>590</v>
      </c>
      <c r="I77" s="199">
        <f>SUM(I71:M76)</f>
        <v>0</v>
      </c>
      <c r="J77" s="200"/>
      <c r="K77" s="200"/>
      <c r="L77" s="200"/>
      <c r="M77" s="201"/>
      <c r="N77" s="199">
        <f>SUM(N71:R76)</f>
        <v>0</v>
      </c>
      <c r="O77" s="200"/>
      <c r="P77" s="200"/>
      <c r="Q77" s="200"/>
      <c r="R77" s="201"/>
      <c r="S77" s="19"/>
    </row>
    <row r="78" spans="2:27" ht="15" customHeight="1">
      <c r="B78" s="8"/>
      <c r="C78" s="115" t="s">
        <v>52</v>
      </c>
      <c r="D78" s="116"/>
      <c r="E78" s="116"/>
      <c r="F78" s="116"/>
      <c r="G78" s="116"/>
      <c r="H78" s="52"/>
      <c r="I78" s="173"/>
      <c r="J78" s="173"/>
      <c r="K78" s="173"/>
      <c r="L78" s="173"/>
      <c r="M78" s="173"/>
      <c r="N78" s="173"/>
      <c r="O78" s="173"/>
      <c r="P78" s="173"/>
      <c r="Q78" s="173"/>
      <c r="R78" s="174"/>
      <c r="S78" s="8"/>
    </row>
    <row r="79" spans="2:27">
      <c r="B79" s="8"/>
      <c r="C79" s="107" t="s">
        <v>53</v>
      </c>
      <c r="D79" s="108"/>
      <c r="E79" s="108"/>
      <c r="F79" s="108"/>
      <c r="G79" s="109"/>
      <c r="H79" s="12">
        <v>610</v>
      </c>
      <c r="I79" s="112">
        <v>426</v>
      </c>
      <c r="J79" s="113"/>
      <c r="K79" s="113"/>
      <c r="L79" s="113"/>
      <c r="M79" s="114"/>
      <c r="N79" s="145">
        <v>64</v>
      </c>
      <c r="O79" s="146"/>
      <c r="P79" s="146"/>
      <c r="Q79" s="146"/>
      <c r="R79" s="147"/>
      <c r="S79" s="8"/>
      <c r="U79" s="54" t="s">
        <v>151</v>
      </c>
    </row>
    <row r="80" spans="2:27">
      <c r="B80" s="8"/>
      <c r="C80" s="107" t="s">
        <v>54</v>
      </c>
      <c r="D80" s="108"/>
      <c r="E80" s="108"/>
      <c r="F80" s="108"/>
      <c r="G80" s="109"/>
      <c r="H80" s="12">
        <v>620</v>
      </c>
      <c r="I80" s="112">
        <v>0</v>
      </c>
      <c r="J80" s="113"/>
      <c r="K80" s="113"/>
      <c r="L80" s="113"/>
      <c r="M80" s="114"/>
      <c r="N80" s="145">
        <v>200</v>
      </c>
      <c r="O80" s="146"/>
      <c r="P80" s="146"/>
      <c r="Q80" s="146"/>
      <c r="R80" s="147"/>
      <c r="S80" s="8"/>
      <c r="U80" s="54"/>
    </row>
    <row r="81" spans="2:22">
      <c r="B81" s="8"/>
      <c r="C81" s="107" t="s">
        <v>55</v>
      </c>
      <c r="D81" s="108"/>
      <c r="E81" s="108"/>
      <c r="F81" s="108"/>
      <c r="G81" s="109"/>
      <c r="H81" s="12">
        <v>630</v>
      </c>
      <c r="I81" s="133">
        <f>SUM(I83:M90)</f>
        <v>524</v>
      </c>
      <c r="J81" s="134"/>
      <c r="K81" s="134"/>
      <c r="L81" s="134"/>
      <c r="M81" s="135"/>
      <c r="N81" s="133">
        <f>SUM(N83:R90)</f>
        <v>343</v>
      </c>
      <c r="O81" s="134"/>
      <c r="P81" s="134"/>
      <c r="Q81" s="134"/>
      <c r="R81" s="135"/>
      <c r="S81" s="8"/>
      <c r="U81" s="54"/>
    </row>
    <row r="82" spans="2:22" ht="15" customHeight="1">
      <c r="B82" s="8"/>
      <c r="C82" s="160" t="s">
        <v>61</v>
      </c>
      <c r="D82" s="161"/>
      <c r="E82" s="161"/>
      <c r="F82" s="161"/>
      <c r="G82" s="161"/>
      <c r="H82" s="14"/>
      <c r="I82" s="162"/>
      <c r="J82" s="162"/>
      <c r="K82" s="162"/>
      <c r="L82" s="162"/>
      <c r="M82" s="162"/>
      <c r="N82" s="165"/>
      <c r="O82" s="162"/>
      <c r="P82" s="162"/>
      <c r="Q82" s="162"/>
      <c r="R82" s="166"/>
      <c r="S82" s="8"/>
      <c r="U82" s="59"/>
    </row>
    <row r="83" spans="2:22" ht="15" customHeight="1">
      <c r="B83" s="8"/>
      <c r="C83" s="142" t="s">
        <v>71</v>
      </c>
      <c r="D83" s="143"/>
      <c r="E83" s="143"/>
      <c r="F83" s="143"/>
      <c r="G83" s="143"/>
      <c r="H83" s="15">
        <v>631</v>
      </c>
      <c r="I83" s="159">
        <v>373</v>
      </c>
      <c r="J83" s="159"/>
      <c r="K83" s="159"/>
      <c r="L83" s="159"/>
      <c r="M83" s="159"/>
      <c r="N83" s="139">
        <v>226</v>
      </c>
      <c r="O83" s="140"/>
      <c r="P83" s="140"/>
      <c r="Q83" s="140"/>
      <c r="R83" s="141"/>
      <c r="S83" s="8"/>
      <c r="U83" s="60" t="s">
        <v>152</v>
      </c>
    </row>
    <row r="84" spans="2:22">
      <c r="B84" s="8"/>
      <c r="C84" s="107" t="s">
        <v>72</v>
      </c>
      <c r="D84" s="108"/>
      <c r="E84" s="108"/>
      <c r="F84" s="108"/>
      <c r="G84" s="109"/>
      <c r="H84" s="12">
        <v>632</v>
      </c>
      <c r="I84" s="112">
        <v>21</v>
      </c>
      <c r="J84" s="113"/>
      <c r="K84" s="113"/>
      <c r="L84" s="113"/>
      <c r="M84" s="114"/>
      <c r="N84" s="145">
        <v>20</v>
      </c>
      <c r="O84" s="146"/>
      <c r="P84" s="146"/>
      <c r="Q84" s="146"/>
      <c r="R84" s="147"/>
      <c r="S84" s="8"/>
      <c r="U84" s="54" t="s">
        <v>153</v>
      </c>
    </row>
    <row r="85" spans="2:22">
      <c r="B85" s="8"/>
      <c r="C85" s="107" t="s">
        <v>73</v>
      </c>
      <c r="D85" s="108"/>
      <c r="E85" s="108"/>
      <c r="F85" s="108"/>
      <c r="G85" s="109"/>
      <c r="H85" s="12">
        <v>633</v>
      </c>
      <c r="I85" s="112">
        <v>12</v>
      </c>
      <c r="J85" s="113"/>
      <c r="K85" s="113"/>
      <c r="L85" s="113"/>
      <c r="M85" s="114"/>
      <c r="N85" s="145">
        <v>30</v>
      </c>
      <c r="O85" s="146"/>
      <c r="P85" s="146"/>
      <c r="Q85" s="146"/>
      <c r="R85" s="147"/>
      <c r="S85" s="8"/>
      <c r="U85" s="54" t="s">
        <v>154</v>
      </c>
    </row>
    <row r="86" spans="2:22">
      <c r="B86" s="8"/>
      <c r="C86" s="107" t="s">
        <v>74</v>
      </c>
      <c r="D86" s="108"/>
      <c r="E86" s="108"/>
      <c r="F86" s="108"/>
      <c r="G86" s="109"/>
      <c r="H86" s="12">
        <v>634</v>
      </c>
      <c r="I86" s="112">
        <v>11</v>
      </c>
      <c r="J86" s="113"/>
      <c r="K86" s="113"/>
      <c r="L86" s="113"/>
      <c r="M86" s="114"/>
      <c r="N86" s="145">
        <v>3</v>
      </c>
      <c r="O86" s="146"/>
      <c r="P86" s="146"/>
      <c r="Q86" s="146"/>
      <c r="R86" s="147"/>
      <c r="S86" s="8"/>
      <c r="U86" s="54" t="s">
        <v>155</v>
      </c>
    </row>
    <row r="87" spans="2:22">
      <c r="B87" s="8"/>
      <c r="C87" s="107" t="s">
        <v>75</v>
      </c>
      <c r="D87" s="108"/>
      <c r="E87" s="108"/>
      <c r="F87" s="108"/>
      <c r="G87" s="109"/>
      <c r="H87" s="12">
        <v>635</v>
      </c>
      <c r="I87" s="112">
        <v>85</v>
      </c>
      <c r="J87" s="113"/>
      <c r="K87" s="113"/>
      <c r="L87" s="113"/>
      <c r="M87" s="114"/>
      <c r="N87" s="145">
        <v>59</v>
      </c>
      <c r="O87" s="146"/>
      <c r="P87" s="146"/>
      <c r="Q87" s="146"/>
      <c r="R87" s="147"/>
      <c r="S87" s="8"/>
      <c r="U87" s="54" t="s">
        <v>163</v>
      </c>
    </row>
    <row r="88" spans="2:22">
      <c r="B88" s="8"/>
      <c r="C88" s="107" t="s">
        <v>76</v>
      </c>
      <c r="D88" s="108"/>
      <c r="E88" s="108"/>
      <c r="F88" s="108"/>
      <c r="G88" s="109"/>
      <c r="H88" s="12">
        <v>636</v>
      </c>
      <c r="I88" s="112">
        <v>0</v>
      </c>
      <c r="J88" s="113"/>
      <c r="K88" s="113"/>
      <c r="L88" s="113"/>
      <c r="M88" s="114"/>
      <c r="N88" s="145">
        <v>0</v>
      </c>
      <c r="O88" s="146"/>
      <c r="P88" s="146"/>
      <c r="Q88" s="146"/>
      <c r="R88" s="147"/>
      <c r="S88" s="8"/>
      <c r="U88" s="54" t="s">
        <v>147</v>
      </c>
    </row>
    <row r="89" spans="2:22">
      <c r="B89" s="8"/>
      <c r="C89" s="107" t="s">
        <v>77</v>
      </c>
      <c r="D89" s="108"/>
      <c r="E89" s="108"/>
      <c r="F89" s="108"/>
      <c r="G89" s="109"/>
      <c r="H89" s="12">
        <v>637</v>
      </c>
      <c r="I89" s="112">
        <v>11</v>
      </c>
      <c r="J89" s="113"/>
      <c r="K89" s="113"/>
      <c r="L89" s="113"/>
      <c r="M89" s="114"/>
      <c r="N89" s="145">
        <v>4</v>
      </c>
      <c r="O89" s="146"/>
      <c r="P89" s="146"/>
      <c r="Q89" s="146"/>
      <c r="R89" s="147"/>
      <c r="S89" s="8"/>
      <c r="U89" s="54" t="s">
        <v>250</v>
      </c>
    </row>
    <row r="90" spans="2:22">
      <c r="B90" s="8"/>
      <c r="C90" s="107" t="s">
        <v>78</v>
      </c>
      <c r="D90" s="108"/>
      <c r="E90" s="108"/>
      <c r="F90" s="108"/>
      <c r="G90" s="109"/>
      <c r="H90" s="12">
        <v>638</v>
      </c>
      <c r="I90" s="112">
        <v>11</v>
      </c>
      <c r="J90" s="113"/>
      <c r="K90" s="113"/>
      <c r="L90" s="113"/>
      <c r="M90" s="114"/>
      <c r="N90" s="145">
        <v>1</v>
      </c>
      <c r="O90" s="146"/>
      <c r="P90" s="146"/>
      <c r="Q90" s="146"/>
      <c r="R90" s="147"/>
      <c r="S90" s="8"/>
      <c r="U90" s="54" t="s">
        <v>251</v>
      </c>
    </row>
    <row r="91" spans="2:22">
      <c r="B91" s="8"/>
      <c r="C91" s="107" t="s">
        <v>56</v>
      </c>
      <c r="D91" s="108"/>
      <c r="E91" s="108"/>
      <c r="F91" s="108"/>
      <c r="G91" s="109"/>
      <c r="H91" s="12">
        <v>640</v>
      </c>
      <c r="I91" s="112">
        <v>0</v>
      </c>
      <c r="J91" s="113"/>
      <c r="K91" s="113"/>
      <c r="L91" s="113"/>
      <c r="M91" s="114"/>
      <c r="N91" s="145">
        <v>0</v>
      </c>
      <c r="O91" s="146"/>
      <c r="P91" s="146"/>
      <c r="Q91" s="146"/>
      <c r="R91" s="147"/>
      <c r="S91" s="8"/>
      <c r="U91" s="54" t="s">
        <v>147</v>
      </c>
    </row>
    <row r="92" spans="2:22">
      <c r="B92" s="8"/>
      <c r="C92" s="107" t="s">
        <v>48</v>
      </c>
      <c r="D92" s="108"/>
      <c r="E92" s="108"/>
      <c r="F92" s="108"/>
      <c r="G92" s="109"/>
      <c r="H92" s="12">
        <v>650</v>
      </c>
      <c r="I92" s="112">
        <v>0</v>
      </c>
      <c r="J92" s="113"/>
      <c r="K92" s="113"/>
      <c r="L92" s="113"/>
      <c r="M92" s="114"/>
      <c r="N92" s="145">
        <v>0</v>
      </c>
      <c r="O92" s="146"/>
      <c r="P92" s="146"/>
      <c r="Q92" s="146"/>
      <c r="R92" s="147"/>
      <c r="S92" s="8"/>
      <c r="U92" s="54" t="s">
        <v>149</v>
      </c>
    </row>
    <row r="93" spans="2:22">
      <c r="B93" s="8"/>
      <c r="C93" s="107" t="s">
        <v>49</v>
      </c>
      <c r="D93" s="108"/>
      <c r="E93" s="108"/>
      <c r="F93" s="108"/>
      <c r="G93" s="109"/>
      <c r="H93" s="12">
        <v>660</v>
      </c>
      <c r="I93" s="112">
        <v>0</v>
      </c>
      <c r="J93" s="113"/>
      <c r="K93" s="113"/>
      <c r="L93" s="113"/>
      <c r="M93" s="114"/>
      <c r="N93" s="145">
        <v>0</v>
      </c>
      <c r="O93" s="146"/>
      <c r="P93" s="146"/>
      <c r="Q93" s="146"/>
      <c r="R93" s="147"/>
      <c r="S93" s="8"/>
      <c r="U93" s="54" t="s">
        <v>150</v>
      </c>
    </row>
    <row r="94" spans="2:22">
      <c r="B94" s="8"/>
      <c r="C94" s="107" t="s">
        <v>57</v>
      </c>
      <c r="D94" s="108"/>
      <c r="E94" s="108"/>
      <c r="F94" s="108"/>
      <c r="G94" s="109"/>
      <c r="H94" s="12">
        <v>670</v>
      </c>
      <c r="I94" s="112">
        <v>0</v>
      </c>
      <c r="J94" s="113"/>
      <c r="K94" s="113"/>
      <c r="L94" s="113"/>
      <c r="M94" s="114"/>
      <c r="N94" s="145">
        <v>0</v>
      </c>
      <c r="O94" s="146"/>
      <c r="P94" s="146"/>
      <c r="Q94" s="146"/>
      <c r="R94" s="147"/>
      <c r="S94" s="8"/>
      <c r="U94" s="54"/>
    </row>
    <row r="95" spans="2:22" s="20" customFormat="1" ht="15.75">
      <c r="B95" s="19"/>
      <c r="C95" s="189" t="s">
        <v>58</v>
      </c>
      <c r="D95" s="189"/>
      <c r="E95" s="189"/>
      <c r="F95" s="189"/>
      <c r="G95" s="189"/>
      <c r="H95" s="53">
        <v>690</v>
      </c>
      <c r="I95" s="182">
        <f>SUM(I79:M81,I91:M94)</f>
        <v>950</v>
      </c>
      <c r="J95" s="182"/>
      <c r="K95" s="182"/>
      <c r="L95" s="182"/>
      <c r="M95" s="182"/>
      <c r="N95" s="182">
        <f>SUM(N79:R81,N91:R94)</f>
        <v>607</v>
      </c>
      <c r="O95" s="182"/>
      <c r="P95" s="182"/>
      <c r="Q95" s="182"/>
      <c r="R95" s="182"/>
      <c r="S95" s="19"/>
      <c r="U95" s="80" t="str">
        <f>IF(I54-I96=0," ",IF(U96&lt;0,CONCATENATE("Пассив баланса на конец отчетного периода меньше актива на ",-U96," тыс.руб."),CONCATENATE("Пассив баланса на конец отчетного периода превышает актив на ",U96," тыс.руб.")))</f>
        <v xml:space="preserve"> </v>
      </c>
      <c r="V95" s="81"/>
    </row>
    <row r="96" spans="2:22" s="20" customFormat="1" ht="15.75">
      <c r="B96" s="19"/>
      <c r="C96" s="189" t="s">
        <v>32</v>
      </c>
      <c r="D96" s="189"/>
      <c r="E96" s="189"/>
      <c r="F96" s="189"/>
      <c r="G96" s="189"/>
      <c r="H96" s="53">
        <v>700</v>
      </c>
      <c r="I96" s="182">
        <f>I69+I77+I95</f>
        <v>2020</v>
      </c>
      <c r="J96" s="182"/>
      <c r="K96" s="182"/>
      <c r="L96" s="182"/>
      <c r="M96" s="182"/>
      <c r="N96" s="182">
        <f>N69+N77+N95</f>
        <v>1653</v>
      </c>
      <c r="O96" s="182"/>
      <c r="P96" s="182"/>
      <c r="Q96" s="182"/>
      <c r="R96" s="182"/>
      <c r="S96" s="19"/>
      <c r="U96" s="82">
        <f>IF(ABS(-I54+I96)&gt;0.9,-I54+I96,0)</f>
        <v>0</v>
      </c>
      <c r="V96" s="82">
        <f>IF(ABS(-N54+N96)&gt;0.9,-N54+N96,0)</f>
        <v>0</v>
      </c>
    </row>
    <row r="97" spans="2:22" ht="15" customHeight="1">
      <c r="B97" s="8"/>
      <c r="C97" s="8"/>
      <c r="D97" s="8"/>
      <c r="E97" s="8"/>
      <c r="F97" s="8"/>
      <c r="G97" s="8"/>
      <c r="H97" s="8"/>
      <c r="I97" s="8"/>
      <c r="J97" s="8"/>
      <c r="K97" s="8"/>
      <c r="L97" s="8"/>
      <c r="M97" s="8"/>
      <c r="N97" s="8"/>
      <c r="O97" s="8"/>
      <c r="P97" s="8"/>
      <c r="Q97" s="8"/>
      <c r="R97" s="8"/>
      <c r="S97" s="8"/>
      <c r="V97" s="23" t="str">
        <f>IF(N54-N96=0," ",IF(V96&lt;0,CONCATENATE("Пассив баланса на начало отчетного периода меньше актива на ",-V96," тыс.руб."),CONCATENATE("Пассив баланса на начало отчетного периода превышает актив на ",V96," тыс.руб.")))</f>
        <v xml:space="preserve"> </v>
      </c>
    </row>
  </sheetData>
  <mergeCells count="257">
    <mergeCell ref="C95:G95"/>
    <mergeCell ref="I95:M95"/>
    <mergeCell ref="N95:R95"/>
    <mergeCell ref="C96:G96"/>
    <mergeCell ref="I96:M96"/>
    <mergeCell ref="N96:R96"/>
    <mergeCell ref="I3:R3"/>
    <mergeCell ref="U51:V51"/>
    <mergeCell ref="F8:R8"/>
    <mergeCell ref="I21:M21"/>
    <mergeCell ref="I47:M47"/>
    <mergeCell ref="N47:R47"/>
    <mergeCell ref="C49:G49"/>
    <mergeCell ref="I49:M49"/>
    <mergeCell ref="C48:G48"/>
    <mergeCell ref="N48:R48"/>
    <mergeCell ref="N43:R43"/>
    <mergeCell ref="C41:G41"/>
    <mergeCell ref="I41:M41"/>
    <mergeCell ref="C42:G42"/>
    <mergeCell ref="C43:G43"/>
    <mergeCell ref="N40:R40"/>
    <mergeCell ref="N41:R41"/>
    <mergeCell ref="I46:M46"/>
    <mergeCell ref="C92:G92"/>
    <mergeCell ref="I92:M92"/>
    <mergeCell ref="N92:R92"/>
    <mergeCell ref="I93:M93"/>
    <mergeCell ref="N93:R93"/>
    <mergeCell ref="C94:G94"/>
    <mergeCell ref="I94:M94"/>
    <mergeCell ref="N94:R94"/>
    <mergeCell ref="C93:G93"/>
    <mergeCell ref="C90:G90"/>
    <mergeCell ref="I90:M90"/>
    <mergeCell ref="N90:R90"/>
    <mergeCell ref="C91:G91"/>
    <mergeCell ref="I91:M91"/>
    <mergeCell ref="N91:R91"/>
    <mergeCell ref="C88:G88"/>
    <mergeCell ref="I88:M88"/>
    <mergeCell ref="N88:R88"/>
    <mergeCell ref="C89:G89"/>
    <mergeCell ref="I89:M89"/>
    <mergeCell ref="N89:R89"/>
    <mergeCell ref="C86:G86"/>
    <mergeCell ref="I86:M86"/>
    <mergeCell ref="N86:R86"/>
    <mergeCell ref="C87:G87"/>
    <mergeCell ref="I87:M87"/>
    <mergeCell ref="N87:R87"/>
    <mergeCell ref="C84:G84"/>
    <mergeCell ref="I84:M84"/>
    <mergeCell ref="N84:R84"/>
    <mergeCell ref="C85:G85"/>
    <mergeCell ref="I85:M85"/>
    <mergeCell ref="N85:R85"/>
    <mergeCell ref="C82:G82"/>
    <mergeCell ref="I82:M82"/>
    <mergeCell ref="N82:R82"/>
    <mergeCell ref="C83:G83"/>
    <mergeCell ref="I83:M83"/>
    <mergeCell ref="N83:R83"/>
    <mergeCell ref="C80:G80"/>
    <mergeCell ref="I80:M80"/>
    <mergeCell ref="N80:R80"/>
    <mergeCell ref="C81:G81"/>
    <mergeCell ref="I81:M81"/>
    <mergeCell ref="N81:R81"/>
    <mergeCell ref="C78:G78"/>
    <mergeCell ref="I78:M78"/>
    <mergeCell ref="N78:R78"/>
    <mergeCell ref="C79:G79"/>
    <mergeCell ref="I79:M79"/>
    <mergeCell ref="N79:R79"/>
    <mergeCell ref="C76:G76"/>
    <mergeCell ref="I76:M76"/>
    <mergeCell ref="N76:R76"/>
    <mergeCell ref="C77:G77"/>
    <mergeCell ref="I77:M77"/>
    <mergeCell ref="N77:R77"/>
    <mergeCell ref="C74:G74"/>
    <mergeCell ref="I74:M74"/>
    <mergeCell ref="N74:R74"/>
    <mergeCell ref="C75:G75"/>
    <mergeCell ref="I75:M75"/>
    <mergeCell ref="N75:R75"/>
    <mergeCell ref="C72:G72"/>
    <mergeCell ref="I72:M72"/>
    <mergeCell ref="N72:R72"/>
    <mergeCell ref="C73:G73"/>
    <mergeCell ref="I73:M73"/>
    <mergeCell ref="N73:R73"/>
    <mergeCell ref="C70:G70"/>
    <mergeCell ref="I70:M70"/>
    <mergeCell ref="N70:R70"/>
    <mergeCell ref="C71:G71"/>
    <mergeCell ref="I71:M71"/>
    <mergeCell ref="N71:R71"/>
    <mergeCell ref="C68:G68"/>
    <mergeCell ref="I68:M68"/>
    <mergeCell ref="N68:R68"/>
    <mergeCell ref="C69:G69"/>
    <mergeCell ref="I69:M69"/>
    <mergeCell ref="N69:R69"/>
    <mergeCell ref="C66:G66"/>
    <mergeCell ref="I66:M66"/>
    <mergeCell ref="N66:R66"/>
    <mergeCell ref="C67:G67"/>
    <mergeCell ref="I67:M67"/>
    <mergeCell ref="N67:R67"/>
    <mergeCell ref="N62:R62"/>
    <mergeCell ref="C63:G63"/>
    <mergeCell ref="I63:M63"/>
    <mergeCell ref="N63:R63"/>
    <mergeCell ref="C65:G65"/>
    <mergeCell ref="I65:M65"/>
    <mergeCell ref="N65:R65"/>
    <mergeCell ref="C64:G64"/>
    <mergeCell ref="I64:M64"/>
    <mergeCell ref="N64:R64"/>
    <mergeCell ref="C62:G62"/>
    <mergeCell ref="I62:M62"/>
    <mergeCell ref="C59:G59"/>
    <mergeCell ref="I59:M59"/>
    <mergeCell ref="J57:L57"/>
    <mergeCell ref="I58:M58"/>
    <mergeCell ref="C61:G61"/>
    <mergeCell ref="I61:M61"/>
    <mergeCell ref="I54:M54"/>
    <mergeCell ref="C53:G53"/>
    <mergeCell ref="N54:R54"/>
    <mergeCell ref="I53:M53"/>
    <mergeCell ref="C54:G54"/>
    <mergeCell ref="N61:R61"/>
    <mergeCell ref="C57:G58"/>
    <mergeCell ref="H57:H58"/>
    <mergeCell ref="C52:G52"/>
    <mergeCell ref="I52:M52"/>
    <mergeCell ref="C51:G51"/>
    <mergeCell ref="N52:R52"/>
    <mergeCell ref="C60:G60"/>
    <mergeCell ref="I60:M60"/>
    <mergeCell ref="N60:R60"/>
    <mergeCell ref="I45:M45"/>
    <mergeCell ref="N49:R49"/>
    <mergeCell ref="C50:G50"/>
    <mergeCell ref="I50:M50"/>
    <mergeCell ref="N50:R50"/>
    <mergeCell ref="N59:R59"/>
    <mergeCell ref="N58:O58"/>
    <mergeCell ref="O57:R57"/>
    <mergeCell ref="N53:R53"/>
    <mergeCell ref="C56:N56"/>
    <mergeCell ref="I48:M48"/>
    <mergeCell ref="I51:M51"/>
    <mergeCell ref="C47:G47"/>
    <mergeCell ref="C46:G46"/>
    <mergeCell ref="C45:G45"/>
    <mergeCell ref="N46:R46"/>
    <mergeCell ref="N51:R51"/>
    <mergeCell ref="I38:M38"/>
    <mergeCell ref="N38:R38"/>
    <mergeCell ref="N45:R45"/>
    <mergeCell ref="C44:G44"/>
    <mergeCell ref="C39:G39"/>
    <mergeCell ref="I39:M39"/>
    <mergeCell ref="N39:R39"/>
    <mergeCell ref="C40:G40"/>
    <mergeCell ref="I40:M40"/>
    <mergeCell ref="I43:M43"/>
    <mergeCell ref="C38:G38"/>
    <mergeCell ref="I42:M42"/>
    <mergeCell ref="I44:M44"/>
    <mergeCell ref="N44:R44"/>
    <mergeCell ref="N42:R42"/>
    <mergeCell ref="C36:G36"/>
    <mergeCell ref="I36:M36"/>
    <mergeCell ref="N36:R36"/>
    <mergeCell ref="C37:G37"/>
    <mergeCell ref="I37:M37"/>
    <mergeCell ref="N37:R37"/>
    <mergeCell ref="C34:G34"/>
    <mergeCell ref="I34:M34"/>
    <mergeCell ref="N34:R34"/>
    <mergeCell ref="C35:G35"/>
    <mergeCell ref="I35:M35"/>
    <mergeCell ref="N35:R35"/>
    <mergeCell ref="N32:R32"/>
    <mergeCell ref="N30:R30"/>
    <mergeCell ref="C30:G30"/>
    <mergeCell ref="I30:M30"/>
    <mergeCell ref="C33:G33"/>
    <mergeCell ref="I33:M33"/>
    <mergeCell ref="N33:R33"/>
    <mergeCell ref="I25:M25"/>
    <mergeCell ref="I28:M28"/>
    <mergeCell ref="C27:G27"/>
    <mergeCell ref="I27:M27"/>
    <mergeCell ref="C25:G25"/>
    <mergeCell ref="C32:G32"/>
    <mergeCell ref="I32:M32"/>
    <mergeCell ref="I29:M29"/>
    <mergeCell ref="C31:G31"/>
    <mergeCell ref="I31:M31"/>
    <mergeCell ref="C28:G28"/>
    <mergeCell ref="C29:G29"/>
    <mergeCell ref="C26:G26"/>
    <mergeCell ref="I26:M26"/>
    <mergeCell ref="N27:R27"/>
    <mergeCell ref="N31:R31"/>
    <mergeCell ref="N25:R25"/>
    <mergeCell ref="N26:R26"/>
    <mergeCell ref="U5:V5"/>
    <mergeCell ref="U6:V6"/>
    <mergeCell ref="C5:R5"/>
    <mergeCell ref="N28:R28"/>
    <mergeCell ref="N29:R29"/>
    <mergeCell ref="C24:G24"/>
    <mergeCell ref="F12:R12"/>
    <mergeCell ref="N24:R24"/>
    <mergeCell ref="I23:M23"/>
    <mergeCell ref="N23:R23"/>
    <mergeCell ref="C20:G21"/>
    <mergeCell ref="C22:G22"/>
    <mergeCell ref="N22:R22"/>
    <mergeCell ref="I17:M17"/>
    <mergeCell ref="O20:R20"/>
    <mergeCell ref="I16:M16"/>
    <mergeCell ref="I18:M18"/>
    <mergeCell ref="C11:E11"/>
    <mergeCell ref="C12:E12"/>
    <mergeCell ref="N16:R16"/>
    <mergeCell ref="C13:E13"/>
    <mergeCell ref="N18:R18"/>
    <mergeCell ref="F11:R11"/>
    <mergeCell ref="I24:M24"/>
    <mergeCell ref="C23:G23"/>
    <mergeCell ref="W3:AA5"/>
    <mergeCell ref="W6:AA8"/>
    <mergeCell ref="C7:H7"/>
    <mergeCell ref="J20:L20"/>
    <mergeCell ref="H20:H21"/>
    <mergeCell ref="N21:O21"/>
    <mergeCell ref="C9:E9"/>
    <mergeCell ref="I22:M22"/>
    <mergeCell ref="N17:R17"/>
    <mergeCell ref="C2:R2"/>
    <mergeCell ref="F13:R13"/>
    <mergeCell ref="F14:R14"/>
    <mergeCell ref="F10:R10"/>
    <mergeCell ref="C8:E8"/>
    <mergeCell ref="M4:R4"/>
    <mergeCell ref="C14:E14"/>
    <mergeCell ref="F9:R9"/>
    <mergeCell ref="C10:E10"/>
    <mergeCell ref="G6:I6"/>
  </mergeCells>
  <phoneticPr fontId="0" type="noConversion"/>
  <conditionalFormatting sqref="V54 V96">
    <cfRule type="expression" dxfId="2" priority="1" stopIfTrue="1">
      <formula>ABS($V$54)&gt;0.9</formula>
    </cfRule>
  </conditionalFormatting>
  <conditionalFormatting sqref="U54 U96">
    <cfRule type="expression" dxfId="1" priority="2" stopIfTrue="1">
      <formula>ABS($U$54)&gt;0.9</formula>
    </cfRule>
  </conditionalFormatting>
  <pageMargins left="0.31496062992125984" right="0.31496062992125984" top="0.31496062992125984" bottom="0.31496062992125984" header="0.27559055118110237" footer="0.27559055118110237"/>
  <pageSetup paperSize="9"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sheetPr codeName="Лист2" enableFormatConditionsCalculation="0">
    <tabColor indexed="40"/>
    <pageSetUpPr fitToPage="1"/>
  </sheetPr>
  <dimension ref="B1:AD60"/>
  <sheetViews>
    <sheetView tabSelected="1" zoomScaleNormal="100" zoomScaleSheetLayoutView="100" workbookViewId="0">
      <selection activeCell="A61" sqref="A61:XFD67"/>
    </sheetView>
  </sheetViews>
  <sheetFormatPr defaultRowHeight="15"/>
  <cols>
    <col min="1" max="2" width="0.85546875" style="32" customWidth="1"/>
    <col min="3" max="4" width="9.85546875" style="32" customWidth="1"/>
    <col min="5" max="5" width="15.7109375" style="32" customWidth="1"/>
    <col min="6" max="6" width="11.85546875" style="32" customWidth="1"/>
    <col min="7" max="8" width="2" style="32" customWidth="1"/>
    <col min="9" max="9" width="6.7109375" style="32" customWidth="1"/>
    <col min="10" max="10" width="2.85546875" style="32" customWidth="1"/>
    <col min="11" max="11" width="4.7109375" style="32" customWidth="1"/>
    <col min="12" max="12" width="3.42578125" style="32" customWidth="1"/>
    <col min="13" max="13" width="1.28515625" style="49" customWidth="1"/>
    <col min="14" max="14" width="8.28515625" style="32" customWidth="1"/>
    <col min="15" max="15" width="2.85546875" style="32" customWidth="1"/>
    <col min="16" max="16" width="4.7109375" style="32" customWidth="1"/>
    <col min="17" max="17" width="3.42578125" style="32" customWidth="1"/>
    <col min="18" max="18" width="1.42578125" style="32" customWidth="1"/>
    <col min="19" max="19" width="8.28515625" style="32" customWidth="1"/>
    <col min="20" max="21" width="0.85546875" style="32" customWidth="1"/>
    <col min="22" max="22" width="18.7109375" style="32" bestFit="1" customWidth="1"/>
    <col min="23" max="23" width="4.140625" style="32" customWidth="1"/>
    <col min="24" max="16384" width="9.140625" style="32"/>
  </cols>
  <sheetData>
    <row r="1" spans="2:20" s="1" customFormat="1" ht="6" customHeight="1">
      <c r="M1" s="40"/>
    </row>
    <row r="2" spans="2:20" s="1" customFormat="1" ht="6" customHeight="1">
      <c r="B2" s="2"/>
      <c r="C2" s="3"/>
      <c r="D2" s="3"/>
      <c r="E2" s="3"/>
      <c r="F2" s="3"/>
      <c r="G2" s="3"/>
      <c r="H2" s="3"/>
      <c r="I2" s="4"/>
      <c r="J2" s="2"/>
      <c r="K2" s="2"/>
      <c r="L2" s="2"/>
      <c r="M2" s="46"/>
      <c r="N2" s="2"/>
      <c r="O2" s="2"/>
      <c r="P2" s="2"/>
      <c r="Q2" s="2"/>
      <c r="R2" s="2"/>
      <c r="S2" s="2"/>
      <c r="T2" s="2"/>
    </row>
    <row r="3" spans="2:20" s="1" customFormat="1" ht="74.25" customHeight="1">
      <c r="B3" s="2"/>
      <c r="C3" s="3"/>
      <c r="D3" s="3"/>
      <c r="E3" s="3"/>
      <c r="F3" s="3"/>
      <c r="G3" s="3"/>
      <c r="H3" s="3"/>
      <c r="I3" s="2"/>
      <c r="J3" s="2"/>
      <c r="K3" s="263" t="s">
        <v>247</v>
      </c>
      <c r="L3" s="263"/>
      <c r="M3" s="263"/>
      <c r="N3" s="263"/>
      <c r="O3" s="263"/>
      <c r="P3" s="263"/>
      <c r="Q3" s="263"/>
      <c r="R3" s="263"/>
      <c r="S3" s="263"/>
      <c r="T3" s="2"/>
    </row>
    <row r="4" spans="2:20" s="1" customFormat="1" ht="15" customHeight="1">
      <c r="B4" s="2"/>
      <c r="C4" s="2"/>
      <c r="D4" s="2"/>
      <c r="E4" s="2"/>
      <c r="F4" s="2"/>
      <c r="G4" s="2"/>
      <c r="H4" s="2"/>
      <c r="I4" s="2"/>
      <c r="J4" s="2"/>
      <c r="K4" s="2"/>
      <c r="L4" s="2"/>
      <c r="M4" s="46"/>
      <c r="N4" s="2"/>
      <c r="O4" s="2"/>
      <c r="P4" s="2"/>
      <c r="Q4" s="271" t="s">
        <v>248</v>
      </c>
      <c r="R4" s="271"/>
      <c r="S4" s="271"/>
      <c r="T4" s="2"/>
    </row>
    <row r="5" spans="2:20" s="1" customFormat="1" ht="29.25" customHeight="1">
      <c r="B5" s="2"/>
      <c r="C5" s="138" t="s">
        <v>79</v>
      </c>
      <c r="D5" s="138"/>
      <c r="E5" s="138"/>
      <c r="F5" s="138"/>
      <c r="G5" s="138"/>
      <c r="H5" s="138"/>
      <c r="I5" s="138"/>
      <c r="J5" s="138"/>
      <c r="K5" s="138"/>
      <c r="L5" s="138"/>
      <c r="M5" s="138"/>
      <c r="N5" s="138"/>
      <c r="O5" s="138"/>
      <c r="P5" s="138"/>
      <c r="Q5" s="138"/>
      <c r="R5" s="138"/>
      <c r="S5" s="138"/>
      <c r="T5" s="2"/>
    </row>
    <row r="6" spans="2:20" s="24" customFormat="1" ht="15" customHeight="1">
      <c r="B6" s="25"/>
      <c r="C6" s="41"/>
      <c r="D6" s="41"/>
      <c r="E6" s="42" t="s">
        <v>80</v>
      </c>
      <c r="F6" s="43" t="str">
        <f>'прил 1'!W9</f>
        <v>январь</v>
      </c>
      <c r="G6" s="44" t="s">
        <v>117</v>
      </c>
      <c r="H6" s="266" t="str">
        <f>'прил 1'!X9</f>
        <v>декабрь</v>
      </c>
      <c r="I6" s="266"/>
      <c r="J6" s="265">
        <f>'прил 1'!I21</f>
        <v>42735</v>
      </c>
      <c r="K6" s="265"/>
      <c r="L6" s="265"/>
      <c r="M6" s="265"/>
      <c r="N6" s="265"/>
      <c r="O6" s="41"/>
      <c r="P6" s="45"/>
      <c r="Q6" s="45"/>
      <c r="R6" s="45"/>
      <c r="S6" s="45"/>
      <c r="T6" s="25"/>
    </row>
    <row r="7" spans="2:20" s="24" customFormat="1" ht="13.5">
      <c r="B7" s="25"/>
      <c r="C7" s="267"/>
      <c r="D7" s="268"/>
      <c r="E7" s="268"/>
      <c r="F7" s="268"/>
      <c r="G7" s="268"/>
      <c r="H7" s="268"/>
      <c r="I7" s="268"/>
      <c r="J7" s="25"/>
      <c r="K7" s="25"/>
      <c r="L7" s="25"/>
      <c r="M7" s="47"/>
      <c r="N7" s="25"/>
      <c r="O7" s="25"/>
      <c r="P7" s="25"/>
      <c r="Q7" s="25"/>
      <c r="R7" s="25"/>
      <c r="S7" s="25"/>
      <c r="T7" s="25"/>
    </row>
    <row r="8" spans="2:20" s="24" customFormat="1" ht="15" customHeight="1">
      <c r="B8" s="25"/>
      <c r="C8" s="211" t="s">
        <v>1</v>
      </c>
      <c r="D8" s="212"/>
      <c r="E8" s="213"/>
      <c r="F8" s="211" t="str">
        <f>IF('прил 1'!F8=0," ",'прил 1'!F8)</f>
        <v>Открытое акционерное общество "Жлобинская швейная фабрика"</v>
      </c>
      <c r="G8" s="212"/>
      <c r="H8" s="212"/>
      <c r="I8" s="212"/>
      <c r="J8" s="212"/>
      <c r="K8" s="212"/>
      <c r="L8" s="212"/>
      <c r="M8" s="212"/>
      <c r="N8" s="212"/>
      <c r="O8" s="212"/>
      <c r="P8" s="212"/>
      <c r="Q8" s="212"/>
      <c r="R8" s="212"/>
      <c r="S8" s="213"/>
      <c r="T8" s="25"/>
    </row>
    <row r="9" spans="2:20" s="24" customFormat="1" ht="15" customHeight="1">
      <c r="B9" s="25"/>
      <c r="C9" s="211" t="s">
        <v>2</v>
      </c>
      <c r="D9" s="212"/>
      <c r="E9" s="213"/>
      <c r="F9" s="211">
        <f>IF('прил 1'!F9=0," ",'прил 1'!F9)</f>
        <v>400075743</v>
      </c>
      <c r="G9" s="212"/>
      <c r="H9" s="212"/>
      <c r="I9" s="212"/>
      <c r="J9" s="212"/>
      <c r="K9" s="212"/>
      <c r="L9" s="212"/>
      <c r="M9" s="212"/>
      <c r="N9" s="212"/>
      <c r="O9" s="212"/>
      <c r="P9" s="212"/>
      <c r="Q9" s="212"/>
      <c r="R9" s="212"/>
      <c r="S9" s="213"/>
      <c r="T9" s="25"/>
    </row>
    <row r="10" spans="2:20" s="24" customFormat="1" ht="15" customHeight="1">
      <c r="B10" s="25"/>
      <c r="C10" s="211" t="s">
        <v>3</v>
      </c>
      <c r="D10" s="212"/>
      <c r="E10" s="213"/>
      <c r="F10" s="211">
        <f>IF('прил 1'!F10=0," ",'прил 1'!F10)</f>
        <v>14130</v>
      </c>
      <c r="G10" s="212"/>
      <c r="H10" s="212"/>
      <c r="I10" s="212"/>
      <c r="J10" s="212"/>
      <c r="K10" s="212"/>
      <c r="L10" s="212"/>
      <c r="M10" s="212"/>
      <c r="N10" s="212"/>
      <c r="O10" s="212"/>
      <c r="P10" s="212"/>
      <c r="Q10" s="212"/>
      <c r="R10" s="212"/>
      <c r="S10" s="213"/>
      <c r="T10" s="25"/>
    </row>
    <row r="11" spans="2:20" s="24" customFormat="1" ht="15" customHeight="1">
      <c r="B11" s="25"/>
      <c r="C11" s="211" t="s">
        <v>4</v>
      </c>
      <c r="D11" s="212"/>
      <c r="E11" s="213"/>
      <c r="F11" s="211" t="str">
        <f>IF('прил 1'!F11=0," ",'прил 1'!F11)</f>
        <v xml:space="preserve">Частная </v>
      </c>
      <c r="G11" s="212"/>
      <c r="H11" s="212"/>
      <c r="I11" s="212"/>
      <c r="J11" s="212"/>
      <c r="K11" s="212"/>
      <c r="L11" s="212"/>
      <c r="M11" s="212"/>
      <c r="N11" s="212"/>
      <c r="O11" s="212"/>
      <c r="P11" s="212"/>
      <c r="Q11" s="212"/>
      <c r="R11" s="212"/>
      <c r="S11" s="213"/>
      <c r="T11" s="25"/>
    </row>
    <row r="12" spans="2:20" s="24" customFormat="1" ht="15" customHeight="1">
      <c r="B12" s="25"/>
      <c r="C12" s="211" t="s">
        <v>5</v>
      </c>
      <c r="D12" s="212"/>
      <c r="E12" s="213"/>
      <c r="F12" s="211" t="str">
        <f>IF('прил 1'!F12=0," ",'прил 1'!F12)</f>
        <v xml:space="preserve"> </v>
      </c>
      <c r="G12" s="212"/>
      <c r="H12" s="212"/>
      <c r="I12" s="212"/>
      <c r="J12" s="212"/>
      <c r="K12" s="212"/>
      <c r="L12" s="212"/>
      <c r="M12" s="212"/>
      <c r="N12" s="212"/>
      <c r="O12" s="212"/>
      <c r="P12" s="212"/>
      <c r="Q12" s="212"/>
      <c r="R12" s="212"/>
      <c r="S12" s="213"/>
      <c r="T12" s="25"/>
    </row>
    <row r="13" spans="2:20" s="24" customFormat="1" ht="15" customHeight="1">
      <c r="B13" s="25"/>
      <c r="C13" s="211" t="s">
        <v>6</v>
      </c>
      <c r="D13" s="212"/>
      <c r="E13" s="213"/>
      <c r="F13" s="211" t="str">
        <f>IF('прил 1'!F13=0," ",'прил 1'!F13)</f>
        <v>тыс. рублей</v>
      </c>
      <c r="G13" s="212"/>
      <c r="H13" s="212"/>
      <c r="I13" s="212"/>
      <c r="J13" s="212"/>
      <c r="K13" s="212"/>
      <c r="L13" s="212"/>
      <c r="M13" s="212"/>
      <c r="N13" s="212"/>
      <c r="O13" s="212"/>
      <c r="P13" s="212"/>
      <c r="Q13" s="212"/>
      <c r="R13" s="212"/>
      <c r="S13" s="213"/>
      <c r="T13" s="25"/>
    </row>
    <row r="14" spans="2:20" s="24" customFormat="1" ht="13.5">
      <c r="B14" s="25"/>
      <c r="C14" s="211" t="s">
        <v>7</v>
      </c>
      <c r="D14" s="212"/>
      <c r="E14" s="213"/>
      <c r="F14" s="211" t="str">
        <f>IF('прил 1'!F14=0," ",'прил 1'!F14)</f>
        <v>247210 г. Жлобин, ул. Петровского, 17</v>
      </c>
      <c r="G14" s="212"/>
      <c r="H14" s="212"/>
      <c r="I14" s="212"/>
      <c r="J14" s="212"/>
      <c r="K14" s="212"/>
      <c r="L14" s="212"/>
      <c r="M14" s="212"/>
      <c r="N14" s="212"/>
      <c r="O14" s="212"/>
      <c r="P14" s="212"/>
      <c r="Q14" s="212"/>
      <c r="R14" s="212"/>
      <c r="S14" s="213"/>
      <c r="T14" s="25"/>
    </row>
    <row r="15" spans="2:20" s="1" customFormat="1">
      <c r="B15" s="2"/>
      <c r="C15" s="2"/>
      <c r="D15" s="2"/>
      <c r="E15" s="2"/>
      <c r="F15" s="2"/>
      <c r="G15" s="2"/>
      <c r="H15" s="2"/>
      <c r="I15" s="2"/>
      <c r="J15" s="2"/>
      <c r="K15" s="2"/>
      <c r="L15" s="2"/>
      <c r="M15" s="46"/>
      <c r="N15" s="2"/>
      <c r="O15" s="2"/>
      <c r="P15" s="2"/>
      <c r="Q15" s="2"/>
      <c r="R15" s="2"/>
      <c r="S15" s="2"/>
      <c r="T15" s="2"/>
    </row>
    <row r="16" spans="2:20" s="24" customFormat="1" ht="13.5">
      <c r="B16" s="25"/>
      <c r="C16" s="239" t="s">
        <v>81</v>
      </c>
      <c r="D16" s="240"/>
      <c r="E16" s="240"/>
      <c r="F16" s="240"/>
      <c r="G16" s="240"/>
      <c r="H16" s="241"/>
      <c r="I16" s="269" t="s">
        <v>12</v>
      </c>
      <c r="J16" s="64" t="s">
        <v>82</v>
      </c>
      <c r="K16" s="236" t="str">
        <f>F6</f>
        <v>январь</v>
      </c>
      <c r="L16" s="236"/>
      <c r="M16" s="65" t="s">
        <v>117</v>
      </c>
      <c r="N16" s="66" t="str">
        <f>H6</f>
        <v>декабрь</v>
      </c>
      <c r="O16" s="64" t="s">
        <v>82</v>
      </c>
      <c r="P16" s="236" t="str">
        <f>F6</f>
        <v>январь</v>
      </c>
      <c r="Q16" s="236"/>
      <c r="R16" s="67" t="s">
        <v>117</v>
      </c>
      <c r="S16" s="68" t="str">
        <f>H6</f>
        <v>декабрь</v>
      </c>
      <c r="T16" s="25"/>
    </row>
    <row r="17" spans="2:22" s="24" customFormat="1" ht="13.5">
      <c r="B17" s="25"/>
      <c r="C17" s="242"/>
      <c r="D17" s="243"/>
      <c r="E17" s="243"/>
      <c r="F17" s="243"/>
      <c r="G17" s="243"/>
      <c r="H17" s="244"/>
      <c r="I17" s="270"/>
      <c r="J17" s="237">
        <f>J6</f>
        <v>42735</v>
      </c>
      <c r="K17" s="238"/>
      <c r="L17" s="238"/>
      <c r="M17" s="238"/>
      <c r="N17" s="238"/>
      <c r="O17" s="237">
        <f>DATE(YEAR(J17),MONTH(0),DAY(0))</f>
        <v>42369</v>
      </c>
      <c r="P17" s="238"/>
      <c r="Q17" s="238"/>
      <c r="R17" s="238"/>
      <c r="S17" s="264"/>
      <c r="T17" s="25"/>
    </row>
    <row r="18" spans="2:22" s="24" customFormat="1" ht="13.5">
      <c r="B18" s="25"/>
      <c r="C18" s="245">
        <v>1</v>
      </c>
      <c r="D18" s="246"/>
      <c r="E18" s="246"/>
      <c r="F18" s="246"/>
      <c r="G18" s="246"/>
      <c r="H18" s="247"/>
      <c r="I18" s="26">
        <v>2</v>
      </c>
      <c r="J18" s="245">
        <v>3</v>
      </c>
      <c r="K18" s="246"/>
      <c r="L18" s="246"/>
      <c r="M18" s="246"/>
      <c r="N18" s="247"/>
      <c r="O18" s="245">
        <v>4</v>
      </c>
      <c r="P18" s="246"/>
      <c r="Q18" s="246"/>
      <c r="R18" s="246"/>
      <c r="S18" s="247"/>
      <c r="T18" s="25"/>
    </row>
    <row r="19" spans="2:22" s="24" customFormat="1" ht="13.5">
      <c r="B19" s="25"/>
      <c r="C19" s="234" t="s">
        <v>83</v>
      </c>
      <c r="D19" s="235"/>
      <c r="E19" s="235"/>
      <c r="F19" s="235"/>
      <c r="G19" s="235"/>
      <c r="H19" s="257"/>
      <c r="I19" s="27" t="s">
        <v>84</v>
      </c>
      <c r="J19" s="229">
        <v>2847</v>
      </c>
      <c r="K19" s="230"/>
      <c r="L19" s="230"/>
      <c r="M19" s="230"/>
      <c r="N19" s="231"/>
      <c r="O19" s="229">
        <v>2459</v>
      </c>
      <c r="P19" s="230"/>
      <c r="Q19" s="230"/>
      <c r="R19" s="230"/>
      <c r="S19" s="231"/>
      <c r="T19" s="25"/>
      <c r="V19" s="54" t="s">
        <v>257</v>
      </c>
    </row>
    <row r="20" spans="2:22" s="24" customFormat="1" ht="27" customHeight="1">
      <c r="B20" s="25"/>
      <c r="C20" s="211" t="s">
        <v>85</v>
      </c>
      <c r="D20" s="212"/>
      <c r="E20" s="212"/>
      <c r="F20" s="212"/>
      <c r="G20" s="212"/>
      <c r="H20" s="213"/>
      <c r="I20" s="28" t="s">
        <v>86</v>
      </c>
      <c r="J20" s="214">
        <v>2113</v>
      </c>
      <c r="K20" s="215"/>
      <c r="L20" s="215"/>
      <c r="M20" s="215"/>
      <c r="N20" s="216"/>
      <c r="O20" s="214">
        <v>1924</v>
      </c>
      <c r="P20" s="215"/>
      <c r="Q20" s="215"/>
      <c r="R20" s="215"/>
      <c r="S20" s="216"/>
      <c r="T20" s="25"/>
      <c r="V20" s="54" t="s">
        <v>253</v>
      </c>
    </row>
    <row r="21" spans="2:22" s="24" customFormat="1" ht="13.5">
      <c r="B21" s="25"/>
      <c r="C21" s="211" t="s">
        <v>241</v>
      </c>
      <c r="D21" s="212"/>
      <c r="E21" s="212"/>
      <c r="F21" s="212"/>
      <c r="G21" s="212"/>
      <c r="H21" s="213"/>
      <c r="I21" s="28" t="s">
        <v>87</v>
      </c>
      <c r="J21" s="220">
        <f>J19-J20</f>
        <v>734</v>
      </c>
      <c r="K21" s="221"/>
      <c r="L21" s="221"/>
      <c r="M21" s="221"/>
      <c r="N21" s="222"/>
      <c r="O21" s="220">
        <f>O19-O20</f>
        <v>535</v>
      </c>
      <c r="P21" s="221"/>
      <c r="Q21" s="221"/>
      <c r="R21" s="221"/>
      <c r="S21" s="222"/>
      <c r="T21" s="25"/>
    </row>
    <row r="22" spans="2:22" s="24" customFormat="1" ht="13.5">
      <c r="B22" s="25"/>
      <c r="C22" s="211" t="s">
        <v>88</v>
      </c>
      <c r="D22" s="212"/>
      <c r="E22" s="212"/>
      <c r="F22" s="212"/>
      <c r="G22" s="212"/>
      <c r="H22" s="213"/>
      <c r="I22" s="28" t="s">
        <v>89</v>
      </c>
      <c r="J22" s="214">
        <v>307</v>
      </c>
      <c r="K22" s="215"/>
      <c r="L22" s="215"/>
      <c r="M22" s="215"/>
      <c r="N22" s="216"/>
      <c r="O22" s="214">
        <v>252</v>
      </c>
      <c r="P22" s="215"/>
      <c r="Q22" s="215"/>
      <c r="R22" s="215"/>
      <c r="S22" s="216"/>
      <c r="T22" s="25"/>
      <c r="V22" s="54" t="s">
        <v>254</v>
      </c>
    </row>
    <row r="23" spans="2:22" s="24" customFormat="1" ht="13.5">
      <c r="B23" s="25"/>
      <c r="C23" s="211" t="s">
        <v>90</v>
      </c>
      <c r="D23" s="212"/>
      <c r="E23" s="212"/>
      <c r="F23" s="212"/>
      <c r="G23" s="212"/>
      <c r="H23" s="213"/>
      <c r="I23" s="28" t="s">
        <v>91</v>
      </c>
      <c r="J23" s="214">
        <v>219</v>
      </c>
      <c r="K23" s="215"/>
      <c r="L23" s="215"/>
      <c r="M23" s="215"/>
      <c r="N23" s="216"/>
      <c r="O23" s="214">
        <v>158</v>
      </c>
      <c r="P23" s="215"/>
      <c r="Q23" s="215"/>
      <c r="R23" s="215"/>
      <c r="S23" s="216"/>
      <c r="T23" s="25"/>
      <c r="V23" s="54" t="s">
        <v>255</v>
      </c>
    </row>
    <row r="24" spans="2:22" s="24" customFormat="1" ht="27" customHeight="1">
      <c r="B24" s="25"/>
      <c r="C24" s="211" t="s">
        <v>242</v>
      </c>
      <c r="D24" s="212"/>
      <c r="E24" s="212"/>
      <c r="F24" s="212"/>
      <c r="G24" s="212"/>
      <c r="H24" s="213"/>
      <c r="I24" s="28" t="s">
        <v>92</v>
      </c>
      <c r="J24" s="220">
        <f>J21-J22-J23</f>
        <v>208</v>
      </c>
      <c r="K24" s="221"/>
      <c r="L24" s="221"/>
      <c r="M24" s="221"/>
      <c r="N24" s="222"/>
      <c r="O24" s="220">
        <f>O21-O22-O23</f>
        <v>125</v>
      </c>
      <c r="P24" s="221"/>
      <c r="Q24" s="221"/>
      <c r="R24" s="221"/>
      <c r="S24" s="222"/>
      <c r="T24" s="25"/>
    </row>
    <row r="25" spans="2:22" s="24" customFormat="1" ht="13.5">
      <c r="B25" s="25"/>
      <c r="C25" s="211" t="s">
        <v>93</v>
      </c>
      <c r="D25" s="212"/>
      <c r="E25" s="212"/>
      <c r="F25" s="212"/>
      <c r="G25" s="212"/>
      <c r="H25" s="213"/>
      <c r="I25" s="28" t="s">
        <v>94</v>
      </c>
      <c r="J25" s="217">
        <v>545</v>
      </c>
      <c r="K25" s="218"/>
      <c r="L25" s="218"/>
      <c r="M25" s="218"/>
      <c r="N25" s="219"/>
      <c r="O25" s="217">
        <v>298</v>
      </c>
      <c r="P25" s="218"/>
      <c r="Q25" s="218"/>
      <c r="R25" s="218"/>
      <c r="S25" s="219"/>
      <c r="T25" s="25"/>
      <c r="V25" s="54" t="s">
        <v>256</v>
      </c>
    </row>
    <row r="26" spans="2:22" s="24" customFormat="1" ht="13.5">
      <c r="B26" s="25"/>
      <c r="C26" s="211" t="s">
        <v>95</v>
      </c>
      <c r="D26" s="212"/>
      <c r="E26" s="212"/>
      <c r="F26" s="212"/>
      <c r="G26" s="212"/>
      <c r="H26" s="213"/>
      <c r="I26" s="28" t="s">
        <v>96</v>
      </c>
      <c r="J26" s="214">
        <v>583</v>
      </c>
      <c r="K26" s="215"/>
      <c r="L26" s="215"/>
      <c r="M26" s="215"/>
      <c r="N26" s="216"/>
      <c r="O26" s="214">
        <v>329</v>
      </c>
      <c r="P26" s="215"/>
      <c r="Q26" s="215"/>
      <c r="R26" s="215"/>
      <c r="S26" s="216"/>
      <c r="T26" s="25"/>
      <c r="V26" s="54" t="s">
        <v>258</v>
      </c>
    </row>
    <row r="27" spans="2:22" s="24" customFormat="1" ht="13.5">
      <c r="B27" s="25"/>
      <c r="C27" s="211" t="s">
        <v>243</v>
      </c>
      <c r="D27" s="212"/>
      <c r="E27" s="212"/>
      <c r="F27" s="212"/>
      <c r="G27" s="212"/>
      <c r="H27" s="213"/>
      <c r="I27" s="28" t="s">
        <v>97</v>
      </c>
      <c r="J27" s="220">
        <f>J24+J25-J26</f>
        <v>170</v>
      </c>
      <c r="K27" s="221"/>
      <c r="L27" s="221"/>
      <c r="M27" s="221"/>
      <c r="N27" s="222"/>
      <c r="O27" s="220">
        <f>O24+O25-O26</f>
        <v>94</v>
      </c>
      <c r="P27" s="221"/>
      <c r="Q27" s="221"/>
      <c r="R27" s="221"/>
      <c r="S27" s="222"/>
      <c r="T27" s="25"/>
    </row>
    <row r="28" spans="2:22" s="24" customFormat="1" ht="13.5">
      <c r="B28" s="25"/>
      <c r="C28" s="232" t="s">
        <v>98</v>
      </c>
      <c r="D28" s="233"/>
      <c r="E28" s="233"/>
      <c r="F28" s="233"/>
      <c r="G28" s="233"/>
      <c r="H28" s="262"/>
      <c r="I28" s="29">
        <v>100</v>
      </c>
      <c r="J28" s="251">
        <f>SUM(J30:N33)</f>
        <v>1</v>
      </c>
      <c r="K28" s="252"/>
      <c r="L28" s="252"/>
      <c r="M28" s="252"/>
      <c r="N28" s="253"/>
      <c r="O28" s="251">
        <f>SUM(O30:S33)</f>
        <v>0</v>
      </c>
      <c r="P28" s="252"/>
      <c r="Q28" s="252"/>
      <c r="R28" s="252"/>
      <c r="S28" s="253"/>
      <c r="T28" s="25"/>
      <c r="V28" s="54" t="s">
        <v>259</v>
      </c>
    </row>
    <row r="29" spans="2:22" s="24" customFormat="1" ht="13.5">
      <c r="B29" s="25"/>
      <c r="C29" s="232" t="s">
        <v>61</v>
      </c>
      <c r="D29" s="233"/>
      <c r="E29" s="233"/>
      <c r="F29" s="233"/>
      <c r="G29" s="233"/>
      <c r="H29" s="233"/>
      <c r="I29" s="29"/>
      <c r="J29" s="252"/>
      <c r="K29" s="252"/>
      <c r="L29" s="252"/>
      <c r="M29" s="252"/>
      <c r="N29" s="252"/>
      <c r="O29" s="251"/>
      <c r="P29" s="252"/>
      <c r="Q29" s="252"/>
      <c r="R29" s="252"/>
      <c r="S29" s="253"/>
      <c r="T29" s="25"/>
      <c r="V29" s="62"/>
    </row>
    <row r="30" spans="2:22" s="24" customFormat="1" ht="27" customHeight="1">
      <c r="B30" s="25"/>
      <c r="C30" s="234" t="s">
        <v>99</v>
      </c>
      <c r="D30" s="235"/>
      <c r="E30" s="235"/>
      <c r="F30" s="235"/>
      <c r="G30" s="235"/>
      <c r="H30" s="235"/>
      <c r="I30" s="30">
        <v>101</v>
      </c>
      <c r="J30" s="230">
        <v>0</v>
      </c>
      <c r="K30" s="230"/>
      <c r="L30" s="230"/>
      <c r="M30" s="230"/>
      <c r="N30" s="230"/>
      <c r="O30" s="229">
        <v>0</v>
      </c>
      <c r="P30" s="230"/>
      <c r="Q30" s="230"/>
      <c r="R30" s="230"/>
      <c r="S30" s="231"/>
      <c r="T30" s="25"/>
      <c r="V30" s="62"/>
    </row>
    <row r="31" spans="2:22" s="24" customFormat="1" ht="27" customHeight="1">
      <c r="B31" s="25"/>
      <c r="C31" s="234" t="s">
        <v>240</v>
      </c>
      <c r="D31" s="235"/>
      <c r="E31" s="235"/>
      <c r="F31" s="235"/>
      <c r="G31" s="235"/>
      <c r="H31" s="257"/>
      <c r="I31" s="30">
        <v>102</v>
      </c>
      <c r="J31" s="229">
        <v>0</v>
      </c>
      <c r="K31" s="230"/>
      <c r="L31" s="230"/>
      <c r="M31" s="230"/>
      <c r="N31" s="231"/>
      <c r="O31" s="229">
        <v>0</v>
      </c>
      <c r="P31" s="230"/>
      <c r="Q31" s="230"/>
      <c r="R31" s="230"/>
      <c r="S31" s="231"/>
      <c r="T31" s="25"/>
      <c r="V31" s="63"/>
    </row>
    <row r="32" spans="2:22" s="24" customFormat="1" ht="13.5">
      <c r="B32" s="25"/>
      <c r="C32" s="211" t="s">
        <v>100</v>
      </c>
      <c r="D32" s="212"/>
      <c r="E32" s="212"/>
      <c r="F32" s="212"/>
      <c r="G32" s="212"/>
      <c r="H32" s="213"/>
      <c r="I32" s="31">
        <v>103</v>
      </c>
      <c r="J32" s="217">
        <v>0</v>
      </c>
      <c r="K32" s="218"/>
      <c r="L32" s="218"/>
      <c r="M32" s="218"/>
      <c r="N32" s="219"/>
      <c r="O32" s="217">
        <v>0</v>
      </c>
      <c r="P32" s="218"/>
      <c r="Q32" s="218"/>
      <c r="R32" s="218"/>
      <c r="S32" s="219"/>
      <c r="T32" s="25"/>
      <c r="V32" s="63"/>
    </row>
    <row r="33" spans="2:22" s="24" customFormat="1" ht="13.5">
      <c r="B33" s="25"/>
      <c r="C33" s="211" t="s">
        <v>101</v>
      </c>
      <c r="D33" s="212"/>
      <c r="E33" s="212"/>
      <c r="F33" s="212"/>
      <c r="G33" s="212"/>
      <c r="H33" s="213"/>
      <c r="I33" s="31">
        <v>104</v>
      </c>
      <c r="J33" s="217">
        <v>1</v>
      </c>
      <c r="K33" s="218"/>
      <c r="L33" s="218"/>
      <c r="M33" s="218"/>
      <c r="N33" s="219"/>
      <c r="O33" s="217">
        <v>0</v>
      </c>
      <c r="P33" s="218"/>
      <c r="Q33" s="218"/>
      <c r="R33" s="218"/>
      <c r="S33" s="219"/>
      <c r="T33" s="25"/>
      <c r="V33" s="63"/>
    </row>
    <row r="34" spans="2:22" s="24" customFormat="1" ht="13.5">
      <c r="B34" s="25"/>
      <c r="C34" s="211" t="s">
        <v>102</v>
      </c>
      <c r="D34" s="212"/>
      <c r="E34" s="212"/>
      <c r="F34" s="212"/>
      <c r="G34" s="212"/>
      <c r="H34" s="213"/>
      <c r="I34" s="31">
        <v>110</v>
      </c>
      <c r="J34" s="258">
        <f>SUM(J36:N37)</f>
        <v>2</v>
      </c>
      <c r="K34" s="259"/>
      <c r="L34" s="259"/>
      <c r="M34" s="259"/>
      <c r="N34" s="260"/>
      <c r="O34" s="258">
        <f>SUM(O36:S37)</f>
        <v>1</v>
      </c>
      <c r="P34" s="259"/>
      <c r="Q34" s="259"/>
      <c r="R34" s="259"/>
      <c r="S34" s="260"/>
      <c r="T34" s="25"/>
      <c r="V34" s="54" t="s">
        <v>260</v>
      </c>
    </row>
    <row r="35" spans="2:22" s="24" customFormat="1" ht="13.5">
      <c r="B35" s="25"/>
      <c r="C35" s="232" t="s">
        <v>61</v>
      </c>
      <c r="D35" s="233"/>
      <c r="E35" s="233"/>
      <c r="F35" s="233"/>
      <c r="G35" s="233"/>
      <c r="H35" s="233"/>
      <c r="I35" s="85"/>
      <c r="J35" s="251"/>
      <c r="K35" s="252"/>
      <c r="L35" s="252"/>
      <c r="M35" s="252"/>
      <c r="N35" s="253"/>
      <c r="O35" s="252"/>
      <c r="P35" s="252"/>
      <c r="Q35" s="252"/>
      <c r="R35" s="252"/>
      <c r="S35" s="253"/>
      <c r="T35" s="25"/>
      <c r="V35" s="62"/>
    </row>
    <row r="36" spans="2:22" s="24" customFormat="1" ht="27" customHeight="1">
      <c r="B36" s="25"/>
      <c r="C36" s="234" t="s">
        <v>103</v>
      </c>
      <c r="D36" s="235"/>
      <c r="E36" s="235"/>
      <c r="F36" s="235"/>
      <c r="G36" s="235"/>
      <c r="H36" s="235"/>
      <c r="I36" s="86">
        <v>111</v>
      </c>
      <c r="J36" s="208">
        <v>2</v>
      </c>
      <c r="K36" s="209"/>
      <c r="L36" s="209"/>
      <c r="M36" s="209"/>
      <c r="N36" s="210"/>
      <c r="O36" s="209">
        <v>1</v>
      </c>
      <c r="P36" s="209"/>
      <c r="Q36" s="209"/>
      <c r="R36" s="209"/>
      <c r="S36" s="210"/>
      <c r="T36" s="25"/>
      <c r="V36" s="62"/>
    </row>
    <row r="37" spans="2:22" s="24" customFormat="1" ht="13.5">
      <c r="B37" s="25"/>
      <c r="C37" s="234" t="s">
        <v>104</v>
      </c>
      <c r="D37" s="235"/>
      <c r="E37" s="235"/>
      <c r="F37" s="235"/>
      <c r="G37" s="235"/>
      <c r="H37" s="257"/>
      <c r="I37" s="30">
        <v>112</v>
      </c>
      <c r="J37" s="208">
        <v>0</v>
      </c>
      <c r="K37" s="209"/>
      <c r="L37" s="209"/>
      <c r="M37" s="209"/>
      <c r="N37" s="210"/>
      <c r="O37" s="208">
        <v>0</v>
      </c>
      <c r="P37" s="209"/>
      <c r="Q37" s="209"/>
      <c r="R37" s="209"/>
      <c r="S37" s="210"/>
      <c r="T37" s="25"/>
      <c r="V37" s="63"/>
    </row>
    <row r="38" spans="2:22" s="24" customFormat="1" ht="13.5">
      <c r="B38" s="25"/>
      <c r="C38" s="211" t="s">
        <v>105</v>
      </c>
      <c r="D38" s="212"/>
      <c r="E38" s="212"/>
      <c r="F38" s="212"/>
      <c r="G38" s="212"/>
      <c r="H38" s="213"/>
      <c r="I38" s="31">
        <v>120</v>
      </c>
      <c r="J38" s="220">
        <f>SUM(J40:N41)</f>
        <v>26</v>
      </c>
      <c r="K38" s="221"/>
      <c r="L38" s="221"/>
      <c r="M38" s="221"/>
      <c r="N38" s="222"/>
      <c r="O38" s="220">
        <f>SUM(O40:S41)</f>
        <v>2</v>
      </c>
      <c r="P38" s="221"/>
      <c r="Q38" s="221"/>
      <c r="R38" s="221"/>
      <c r="S38" s="222"/>
      <c r="T38" s="25"/>
      <c r="V38" s="54" t="s">
        <v>259</v>
      </c>
    </row>
    <row r="39" spans="2:22" s="24" customFormat="1" ht="13.5">
      <c r="B39" s="25"/>
      <c r="C39" s="232" t="s">
        <v>61</v>
      </c>
      <c r="D39" s="233"/>
      <c r="E39" s="233"/>
      <c r="F39" s="233"/>
      <c r="G39" s="233"/>
      <c r="H39" s="233"/>
      <c r="I39" s="29"/>
      <c r="J39" s="252"/>
      <c r="K39" s="252"/>
      <c r="L39" s="252"/>
      <c r="M39" s="252"/>
      <c r="N39" s="252"/>
      <c r="O39" s="251"/>
      <c r="P39" s="252"/>
      <c r="Q39" s="252"/>
      <c r="R39" s="252"/>
      <c r="S39" s="253"/>
      <c r="T39" s="25"/>
      <c r="V39" s="62"/>
    </row>
    <row r="40" spans="2:22" s="24" customFormat="1" ht="13.5">
      <c r="B40" s="25"/>
      <c r="C40" s="234" t="s">
        <v>106</v>
      </c>
      <c r="D40" s="235"/>
      <c r="E40" s="235"/>
      <c r="F40" s="235"/>
      <c r="G40" s="235"/>
      <c r="H40" s="235"/>
      <c r="I40" s="30">
        <v>121</v>
      </c>
      <c r="J40" s="230">
        <v>26</v>
      </c>
      <c r="K40" s="230"/>
      <c r="L40" s="230"/>
      <c r="M40" s="230"/>
      <c r="N40" s="230"/>
      <c r="O40" s="229">
        <v>2</v>
      </c>
      <c r="P40" s="230"/>
      <c r="Q40" s="230"/>
      <c r="R40" s="230"/>
      <c r="S40" s="231"/>
      <c r="T40" s="25"/>
      <c r="V40" s="62"/>
    </row>
    <row r="41" spans="2:22" s="24" customFormat="1" ht="13.5">
      <c r="B41" s="25"/>
      <c r="C41" s="234" t="s">
        <v>107</v>
      </c>
      <c r="D41" s="235"/>
      <c r="E41" s="235"/>
      <c r="F41" s="235"/>
      <c r="G41" s="235"/>
      <c r="H41" s="257"/>
      <c r="I41" s="30">
        <v>122</v>
      </c>
      <c r="J41" s="229">
        <v>0</v>
      </c>
      <c r="K41" s="230"/>
      <c r="L41" s="230"/>
      <c r="M41" s="230"/>
      <c r="N41" s="231"/>
      <c r="O41" s="229">
        <v>0</v>
      </c>
      <c r="P41" s="230"/>
      <c r="Q41" s="230"/>
      <c r="R41" s="230"/>
      <c r="S41" s="231"/>
      <c r="T41" s="25"/>
      <c r="V41" s="63"/>
    </row>
    <row r="42" spans="2:22" s="24" customFormat="1" ht="13.5">
      <c r="B42" s="25"/>
      <c r="C42" s="211" t="s">
        <v>108</v>
      </c>
      <c r="D42" s="212"/>
      <c r="E42" s="212"/>
      <c r="F42" s="212"/>
      <c r="G42" s="212"/>
      <c r="H42" s="213"/>
      <c r="I42" s="31">
        <v>130</v>
      </c>
      <c r="J42" s="254">
        <f>SUM(J44:N46)</f>
        <v>131</v>
      </c>
      <c r="K42" s="255"/>
      <c r="L42" s="255"/>
      <c r="M42" s="255"/>
      <c r="N42" s="256"/>
      <c r="O42" s="254">
        <f>SUM(O44:S46)</f>
        <v>87</v>
      </c>
      <c r="P42" s="255"/>
      <c r="Q42" s="255"/>
      <c r="R42" s="255"/>
      <c r="S42" s="256"/>
      <c r="T42" s="25"/>
      <c r="V42" s="54" t="s">
        <v>260</v>
      </c>
    </row>
    <row r="43" spans="2:22" s="24" customFormat="1" ht="13.5" customHeight="1">
      <c r="B43" s="25"/>
      <c r="C43" s="232" t="s">
        <v>61</v>
      </c>
      <c r="D43" s="233"/>
      <c r="E43" s="233"/>
      <c r="F43" s="233"/>
      <c r="G43" s="233"/>
      <c r="H43" s="233"/>
      <c r="I43" s="85"/>
      <c r="J43" s="251"/>
      <c r="K43" s="252"/>
      <c r="L43" s="252"/>
      <c r="M43" s="252"/>
      <c r="N43" s="252"/>
      <c r="O43" s="251"/>
      <c r="P43" s="252"/>
      <c r="Q43" s="252"/>
      <c r="R43" s="252"/>
      <c r="S43" s="253"/>
      <c r="T43" s="25"/>
      <c r="V43" s="62"/>
    </row>
    <row r="44" spans="2:22" s="24" customFormat="1" ht="13.5">
      <c r="B44" s="25"/>
      <c r="C44" s="234" t="s">
        <v>109</v>
      </c>
      <c r="D44" s="235"/>
      <c r="E44" s="235"/>
      <c r="F44" s="235"/>
      <c r="G44" s="235"/>
      <c r="H44" s="235"/>
      <c r="I44" s="86">
        <v>131</v>
      </c>
      <c r="J44" s="208">
        <v>88</v>
      </c>
      <c r="K44" s="209"/>
      <c r="L44" s="209"/>
      <c r="M44" s="209"/>
      <c r="N44" s="209"/>
      <c r="O44" s="208">
        <v>73</v>
      </c>
      <c r="P44" s="209"/>
      <c r="Q44" s="209"/>
      <c r="R44" s="209"/>
      <c r="S44" s="210"/>
      <c r="T44" s="25"/>
      <c r="V44" s="62"/>
    </row>
    <row r="45" spans="2:22" s="24" customFormat="1" ht="13.5">
      <c r="B45" s="25"/>
      <c r="C45" s="211" t="s">
        <v>106</v>
      </c>
      <c r="D45" s="212"/>
      <c r="E45" s="212"/>
      <c r="F45" s="212"/>
      <c r="G45" s="212"/>
      <c r="H45" s="213"/>
      <c r="I45" s="31">
        <v>132</v>
      </c>
      <c r="J45" s="208">
        <v>43</v>
      </c>
      <c r="K45" s="209"/>
      <c r="L45" s="209"/>
      <c r="M45" s="209"/>
      <c r="N45" s="210"/>
      <c r="O45" s="208">
        <v>14</v>
      </c>
      <c r="P45" s="209"/>
      <c r="Q45" s="209"/>
      <c r="R45" s="209"/>
      <c r="S45" s="210"/>
      <c r="T45" s="25"/>
      <c r="V45" s="63"/>
    </row>
    <row r="46" spans="2:22" s="24" customFormat="1" ht="13.5">
      <c r="B46" s="25"/>
      <c r="C46" s="211" t="s">
        <v>110</v>
      </c>
      <c r="D46" s="212"/>
      <c r="E46" s="212"/>
      <c r="F46" s="212"/>
      <c r="G46" s="212"/>
      <c r="H46" s="213"/>
      <c r="I46" s="31">
        <v>133</v>
      </c>
      <c r="J46" s="214">
        <v>0</v>
      </c>
      <c r="K46" s="215"/>
      <c r="L46" s="215"/>
      <c r="M46" s="215"/>
      <c r="N46" s="216"/>
      <c r="O46" s="214">
        <v>0</v>
      </c>
      <c r="P46" s="215"/>
      <c r="Q46" s="215"/>
      <c r="R46" s="215"/>
      <c r="S46" s="216"/>
      <c r="T46" s="25"/>
      <c r="V46" s="63"/>
    </row>
    <row r="47" spans="2:22" s="24" customFormat="1" ht="27.75" customHeight="1">
      <c r="B47" s="25"/>
      <c r="C47" s="211" t="s">
        <v>244</v>
      </c>
      <c r="D47" s="212"/>
      <c r="E47" s="212"/>
      <c r="F47" s="212"/>
      <c r="G47" s="212"/>
      <c r="H47" s="213"/>
      <c r="I47" s="31">
        <v>140</v>
      </c>
      <c r="J47" s="248">
        <f>J28-J34+J38-J42</f>
        <v>-106</v>
      </c>
      <c r="K47" s="249"/>
      <c r="L47" s="249"/>
      <c r="M47" s="249"/>
      <c r="N47" s="250"/>
      <c r="O47" s="248">
        <f>O28-O34+O38-O42</f>
        <v>-86</v>
      </c>
      <c r="P47" s="249"/>
      <c r="Q47" s="249"/>
      <c r="R47" s="249"/>
      <c r="S47" s="250"/>
      <c r="T47" s="25"/>
      <c r="V47" s="63"/>
    </row>
    <row r="48" spans="2:22" s="24" customFormat="1" ht="13.5">
      <c r="B48" s="25"/>
      <c r="C48" s="211" t="s">
        <v>245</v>
      </c>
      <c r="D48" s="212"/>
      <c r="E48" s="212"/>
      <c r="F48" s="212"/>
      <c r="G48" s="212"/>
      <c r="H48" s="213"/>
      <c r="I48" s="31">
        <v>150</v>
      </c>
      <c r="J48" s="220">
        <f>J27+J47</f>
        <v>64</v>
      </c>
      <c r="K48" s="221"/>
      <c r="L48" s="221"/>
      <c r="M48" s="221"/>
      <c r="N48" s="222"/>
      <c r="O48" s="220">
        <f>O27+O47</f>
        <v>8</v>
      </c>
      <c r="P48" s="221"/>
      <c r="Q48" s="221"/>
      <c r="R48" s="221"/>
      <c r="S48" s="222"/>
      <c r="T48" s="25"/>
    </row>
    <row r="49" spans="2:30" s="24" customFormat="1" ht="13.5">
      <c r="B49" s="25"/>
      <c r="C49" s="211" t="s">
        <v>160</v>
      </c>
      <c r="D49" s="212"/>
      <c r="E49" s="212"/>
      <c r="F49" s="212"/>
      <c r="G49" s="212"/>
      <c r="H49" s="213"/>
      <c r="I49" s="31">
        <v>160</v>
      </c>
      <c r="J49" s="208">
        <v>20</v>
      </c>
      <c r="K49" s="209"/>
      <c r="L49" s="209"/>
      <c r="M49" s="209"/>
      <c r="N49" s="210"/>
      <c r="O49" s="208">
        <v>14</v>
      </c>
      <c r="P49" s="209"/>
      <c r="Q49" s="209"/>
      <c r="R49" s="209"/>
      <c r="S49" s="210"/>
      <c r="T49" s="25"/>
      <c r="V49" s="54" t="s">
        <v>261</v>
      </c>
    </row>
    <row r="50" spans="2:30" s="24" customFormat="1" ht="13.5">
      <c r="B50" s="25"/>
      <c r="C50" s="211" t="s">
        <v>111</v>
      </c>
      <c r="D50" s="212"/>
      <c r="E50" s="212"/>
      <c r="F50" s="212"/>
      <c r="G50" s="212"/>
      <c r="H50" s="213"/>
      <c r="I50" s="31">
        <v>170</v>
      </c>
      <c r="J50" s="217">
        <v>0</v>
      </c>
      <c r="K50" s="218"/>
      <c r="L50" s="218"/>
      <c r="M50" s="218"/>
      <c r="N50" s="219"/>
      <c r="O50" s="217">
        <v>0</v>
      </c>
      <c r="P50" s="218"/>
      <c r="Q50" s="218"/>
      <c r="R50" s="218"/>
      <c r="S50" s="219"/>
      <c r="T50" s="25"/>
      <c r="V50" s="55" t="s">
        <v>123</v>
      </c>
    </row>
    <row r="51" spans="2:30" s="24" customFormat="1" ht="13.5">
      <c r="B51" s="25"/>
      <c r="C51" s="211" t="s">
        <v>112</v>
      </c>
      <c r="D51" s="212"/>
      <c r="E51" s="212"/>
      <c r="F51" s="212"/>
      <c r="G51" s="212"/>
      <c r="H51" s="213"/>
      <c r="I51" s="31">
        <v>180</v>
      </c>
      <c r="J51" s="217">
        <v>0</v>
      </c>
      <c r="K51" s="218"/>
      <c r="L51" s="218"/>
      <c r="M51" s="218"/>
      <c r="N51" s="219"/>
      <c r="O51" s="217">
        <v>0</v>
      </c>
      <c r="P51" s="218"/>
      <c r="Q51" s="218"/>
      <c r="R51" s="218"/>
      <c r="S51" s="219"/>
      <c r="T51" s="25"/>
      <c r="V51" s="55" t="s">
        <v>148</v>
      </c>
    </row>
    <row r="52" spans="2:30" s="24" customFormat="1" ht="13.5">
      <c r="B52" s="25"/>
      <c r="C52" s="211" t="s">
        <v>161</v>
      </c>
      <c r="D52" s="212"/>
      <c r="E52" s="212"/>
      <c r="F52" s="212"/>
      <c r="G52" s="212"/>
      <c r="H52" s="213"/>
      <c r="I52" s="31">
        <v>190</v>
      </c>
      <c r="J52" s="208">
        <v>9</v>
      </c>
      <c r="K52" s="209"/>
      <c r="L52" s="209"/>
      <c r="M52" s="209"/>
      <c r="N52" s="210"/>
      <c r="O52" s="208">
        <v>7</v>
      </c>
      <c r="P52" s="209"/>
      <c r="Q52" s="209"/>
      <c r="R52" s="209"/>
      <c r="S52" s="210"/>
      <c r="T52" s="25"/>
      <c r="V52" s="55" t="s">
        <v>261</v>
      </c>
    </row>
    <row r="53" spans="2:30" s="24" customFormat="1" ht="13.5">
      <c r="B53" s="25"/>
      <c r="C53" s="211" t="s">
        <v>162</v>
      </c>
      <c r="D53" s="212"/>
      <c r="E53" s="212"/>
      <c r="F53" s="212"/>
      <c r="G53" s="212"/>
      <c r="H53" s="213"/>
      <c r="I53" s="31">
        <v>200</v>
      </c>
      <c r="J53" s="214">
        <v>0</v>
      </c>
      <c r="K53" s="215"/>
      <c r="L53" s="215"/>
      <c r="M53" s="215"/>
      <c r="N53" s="216"/>
      <c r="O53" s="214">
        <v>0</v>
      </c>
      <c r="P53" s="215"/>
      <c r="Q53" s="215"/>
      <c r="R53" s="215"/>
      <c r="S53" s="216"/>
      <c r="T53" s="25"/>
      <c r="V53" s="55" t="s">
        <v>261</v>
      </c>
      <c r="X53" s="62"/>
      <c r="Y53" s="62"/>
      <c r="Z53" s="62"/>
      <c r="AA53" s="62"/>
      <c r="AB53" s="62"/>
    </row>
    <row r="54" spans="2:30" s="24" customFormat="1" ht="15" customHeight="1">
      <c r="B54" s="25"/>
      <c r="C54" s="211" t="s">
        <v>157</v>
      </c>
      <c r="D54" s="212"/>
      <c r="E54" s="212"/>
      <c r="F54" s="212"/>
      <c r="G54" s="212"/>
      <c r="H54" s="213"/>
      <c r="I54" s="31">
        <v>210</v>
      </c>
      <c r="J54" s="220">
        <f>J48-J49+J50+J51-J52-J53</f>
        <v>35</v>
      </c>
      <c r="K54" s="221"/>
      <c r="L54" s="221"/>
      <c r="M54" s="221"/>
      <c r="N54" s="222"/>
      <c r="O54" s="220">
        <f>O48-O49+O50+O51-O52-O53</f>
        <v>-13</v>
      </c>
      <c r="P54" s="221"/>
      <c r="Q54" s="221"/>
      <c r="R54" s="221"/>
      <c r="S54" s="222"/>
      <c r="T54" s="25"/>
      <c r="V54" s="79"/>
      <c r="W54" s="78" t="str">
        <f>IF(H6="декабрь"," ","≠")</f>
        <v xml:space="preserve"> </v>
      </c>
      <c r="X54" s="78" t="str">
        <f>IF(H6="декабрь"," ",'прил 1'!I67)</f>
        <v xml:space="preserve"> </v>
      </c>
      <c r="Y54" s="261" t="str">
        <f>IF(H6="декабрь"," ","стр.210 гр.3 Отчета ≠ стр.470 гр.3 ББ")</f>
        <v xml:space="preserve"> </v>
      </c>
      <c r="Z54" s="261"/>
      <c r="AA54" s="261"/>
      <c r="AB54" s="261"/>
      <c r="AC54" s="78"/>
      <c r="AD54" s="78"/>
    </row>
    <row r="55" spans="2:30" s="24" customFormat="1" ht="27" customHeight="1">
      <c r="B55" s="25"/>
      <c r="C55" s="211" t="s">
        <v>113</v>
      </c>
      <c r="D55" s="212"/>
      <c r="E55" s="212"/>
      <c r="F55" s="212"/>
      <c r="G55" s="212"/>
      <c r="H55" s="213"/>
      <c r="I55" s="31">
        <v>220</v>
      </c>
      <c r="J55" s="226">
        <v>0</v>
      </c>
      <c r="K55" s="227"/>
      <c r="L55" s="227"/>
      <c r="M55" s="227"/>
      <c r="N55" s="228"/>
      <c r="O55" s="217">
        <v>0</v>
      </c>
      <c r="P55" s="218"/>
      <c r="Q55" s="218"/>
      <c r="R55" s="218"/>
      <c r="S55" s="219"/>
      <c r="T55" s="25"/>
      <c r="V55" s="54" t="s">
        <v>142</v>
      </c>
      <c r="X55" s="62"/>
      <c r="Y55" s="62"/>
      <c r="Z55" s="62"/>
      <c r="AA55" s="62"/>
      <c r="AB55" s="62"/>
    </row>
    <row r="56" spans="2:30" s="24" customFormat="1" ht="27" customHeight="1">
      <c r="B56" s="25"/>
      <c r="C56" s="211" t="s">
        <v>156</v>
      </c>
      <c r="D56" s="212"/>
      <c r="E56" s="212"/>
      <c r="F56" s="212"/>
      <c r="G56" s="212"/>
      <c r="H56" s="213"/>
      <c r="I56" s="31">
        <v>230</v>
      </c>
      <c r="J56" s="226">
        <v>0</v>
      </c>
      <c r="K56" s="227"/>
      <c r="L56" s="227"/>
      <c r="M56" s="227"/>
      <c r="N56" s="228"/>
      <c r="O56" s="217">
        <v>0</v>
      </c>
      <c r="P56" s="218"/>
      <c r="Q56" s="218"/>
      <c r="R56" s="218"/>
      <c r="S56" s="219"/>
      <c r="T56" s="25"/>
      <c r="V56" s="54"/>
      <c r="X56" s="62"/>
      <c r="Y56" s="62"/>
      <c r="Z56" s="62"/>
      <c r="AA56" s="62"/>
      <c r="AB56" s="62"/>
    </row>
    <row r="57" spans="2:30" s="24" customFormat="1" ht="13.5">
      <c r="B57" s="25"/>
      <c r="C57" s="211" t="s">
        <v>246</v>
      </c>
      <c r="D57" s="212"/>
      <c r="E57" s="212"/>
      <c r="F57" s="212"/>
      <c r="G57" s="212"/>
      <c r="H57" s="213"/>
      <c r="I57" s="31">
        <v>240</v>
      </c>
      <c r="J57" s="220">
        <f>J54+J55+J56</f>
        <v>35</v>
      </c>
      <c r="K57" s="221"/>
      <c r="L57" s="221"/>
      <c r="M57" s="221"/>
      <c r="N57" s="222"/>
      <c r="O57" s="220">
        <f>O54+O55+O56</f>
        <v>-13</v>
      </c>
      <c r="P57" s="221"/>
      <c r="Q57" s="221"/>
      <c r="R57" s="221"/>
      <c r="S57" s="222"/>
      <c r="T57" s="25"/>
      <c r="X57" s="62"/>
      <c r="Y57" s="62"/>
      <c r="Z57" s="62"/>
      <c r="AA57" s="62"/>
      <c r="AB57" s="62"/>
    </row>
    <row r="58" spans="2:30" s="24" customFormat="1" ht="13.5">
      <c r="B58" s="25"/>
      <c r="C58" s="211" t="s">
        <v>114</v>
      </c>
      <c r="D58" s="212"/>
      <c r="E58" s="212"/>
      <c r="F58" s="212"/>
      <c r="G58" s="212"/>
      <c r="H58" s="213"/>
      <c r="I58" s="31">
        <v>250</v>
      </c>
      <c r="J58" s="223">
        <v>0.03</v>
      </c>
      <c r="K58" s="224"/>
      <c r="L58" s="224"/>
      <c r="M58" s="224"/>
      <c r="N58" s="225"/>
      <c r="O58" s="217">
        <v>0</v>
      </c>
      <c r="P58" s="218"/>
      <c r="Q58" s="218"/>
      <c r="R58" s="218"/>
      <c r="S58" s="219"/>
      <c r="T58" s="25"/>
      <c r="V58" s="54"/>
      <c r="X58" s="62"/>
      <c r="Y58" s="62"/>
      <c r="Z58" s="62"/>
      <c r="AA58" s="62"/>
      <c r="AB58" s="62"/>
    </row>
    <row r="59" spans="2:30" s="24" customFormat="1" ht="13.5">
      <c r="B59" s="25"/>
      <c r="C59" s="211" t="s">
        <v>115</v>
      </c>
      <c r="D59" s="212"/>
      <c r="E59" s="212"/>
      <c r="F59" s="212"/>
      <c r="G59" s="212"/>
      <c r="H59" s="213"/>
      <c r="I59" s="31">
        <v>260</v>
      </c>
      <c r="J59" s="223">
        <v>0.03</v>
      </c>
      <c r="K59" s="224"/>
      <c r="L59" s="224"/>
      <c r="M59" s="224"/>
      <c r="N59" s="225"/>
      <c r="O59" s="217">
        <v>0</v>
      </c>
      <c r="P59" s="218"/>
      <c r="Q59" s="218"/>
      <c r="R59" s="218"/>
      <c r="S59" s="219"/>
      <c r="T59" s="25"/>
      <c r="V59" s="54"/>
    </row>
    <row r="60" spans="2:30" ht="15.75">
      <c r="B60" s="33"/>
      <c r="C60" s="34"/>
      <c r="D60" s="34"/>
      <c r="E60" s="34"/>
      <c r="F60" s="34"/>
      <c r="G60" s="34"/>
      <c r="H60" s="34"/>
      <c r="I60" s="33"/>
      <c r="J60" s="33"/>
      <c r="K60" s="33"/>
      <c r="L60" s="33"/>
      <c r="M60" s="48"/>
      <c r="N60" s="33"/>
      <c r="O60" s="33"/>
      <c r="P60" s="33"/>
      <c r="Q60" s="33"/>
      <c r="R60" s="33"/>
      <c r="S60" s="33"/>
      <c r="T60" s="33"/>
    </row>
  </sheetData>
  <mergeCells count="153">
    <mergeCell ref="F11:S11"/>
    <mergeCell ref="Q4:S4"/>
    <mergeCell ref="C8:E8"/>
    <mergeCell ref="C12:E12"/>
    <mergeCell ref="F12:S12"/>
    <mergeCell ref="O39:S39"/>
    <mergeCell ref="J30:N30"/>
    <mergeCell ref="O30:S30"/>
    <mergeCell ref="C28:H28"/>
    <mergeCell ref="C44:H44"/>
    <mergeCell ref="C11:E11"/>
    <mergeCell ref="K3:S3"/>
    <mergeCell ref="O24:S24"/>
    <mergeCell ref="C5:S5"/>
    <mergeCell ref="J22:N22"/>
    <mergeCell ref="O22:S22"/>
    <mergeCell ref="J23:N23"/>
    <mergeCell ref="O23:S23"/>
    <mergeCell ref="F10:S10"/>
    <mergeCell ref="P16:Q16"/>
    <mergeCell ref="O17:S17"/>
    <mergeCell ref="C13:E13"/>
    <mergeCell ref="J18:N18"/>
    <mergeCell ref="J6:N6"/>
    <mergeCell ref="H6:I6"/>
    <mergeCell ref="C7:I7"/>
    <mergeCell ref="C14:E14"/>
    <mergeCell ref="I16:I17"/>
    <mergeCell ref="F13:S13"/>
    <mergeCell ref="O28:S28"/>
    <mergeCell ref="J45:N45"/>
    <mergeCell ref="O47:S47"/>
    <mergeCell ref="J44:N44"/>
    <mergeCell ref="J46:N46"/>
    <mergeCell ref="Y54:AB54"/>
    <mergeCell ref="C23:H23"/>
    <mergeCell ref="C19:H19"/>
    <mergeCell ref="J19:N19"/>
    <mergeCell ref="C22:H22"/>
    <mergeCell ref="C20:H20"/>
    <mergeCell ref="C21:H21"/>
    <mergeCell ref="C26:H26"/>
    <mergeCell ref="J24:N24"/>
    <mergeCell ref="O33:S33"/>
    <mergeCell ref="C24:H24"/>
    <mergeCell ref="J26:N26"/>
    <mergeCell ref="O26:S26"/>
    <mergeCell ref="J25:N25"/>
    <mergeCell ref="O25:S25"/>
    <mergeCell ref="C25:H25"/>
    <mergeCell ref="O27:S27"/>
    <mergeCell ref="O32:S32"/>
    <mergeCell ref="O40:S40"/>
    <mergeCell ref="J36:N36"/>
    <mergeCell ref="C31:H31"/>
    <mergeCell ref="J31:N31"/>
    <mergeCell ref="C32:H32"/>
    <mergeCell ref="O34:S34"/>
    <mergeCell ref="C33:H33"/>
    <mergeCell ref="J33:N33"/>
    <mergeCell ref="C34:H34"/>
    <mergeCell ref="O31:S31"/>
    <mergeCell ref="J34:N34"/>
    <mergeCell ref="J50:N50"/>
    <mergeCell ref="O50:S50"/>
    <mergeCell ref="J51:N51"/>
    <mergeCell ref="J47:N47"/>
    <mergeCell ref="C27:H27"/>
    <mergeCell ref="J27:N27"/>
    <mergeCell ref="J32:N32"/>
    <mergeCell ref="C30:H30"/>
    <mergeCell ref="O43:S43"/>
    <mergeCell ref="C43:H43"/>
    <mergeCell ref="C40:H40"/>
    <mergeCell ref="J43:N43"/>
    <mergeCell ref="J37:N37"/>
    <mergeCell ref="J39:N39"/>
    <mergeCell ref="C38:H38"/>
    <mergeCell ref="O41:S41"/>
    <mergeCell ref="J38:N38"/>
    <mergeCell ref="C39:H39"/>
    <mergeCell ref="C42:H42"/>
    <mergeCell ref="J42:N42"/>
    <mergeCell ref="C37:H37"/>
    <mergeCell ref="O42:S42"/>
    <mergeCell ref="O37:S37"/>
    <mergeCell ref="J35:N35"/>
    <mergeCell ref="K16:L16"/>
    <mergeCell ref="J17:N17"/>
    <mergeCell ref="F14:S14"/>
    <mergeCell ref="C16:H17"/>
    <mergeCell ref="C18:H18"/>
    <mergeCell ref="O18:S18"/>
    <mergeCell ref="C45:H45"/>
    <mergeCell ref="O21:S21"/>
    <mergeCell ref="C49:H49"/>
    <mergeCell ref="J21:N21"/>
    <mergeCell ref="C48:H48"/>
    <mergeCell ref="O48:S48"/>
    <mergeCell ref="O46:S46"/>
    <mergeCell ref="O49:S49"/>
    <mergeCell ref="J49:N49"/>
    <mergeCell ref="J40:N40"/>
    <mergeCell ref="C41:H41"/>
    <mergeCell ref="J41:N41"/>
    <mergeCell ref="C47:H47"/>
    <mergeCell ref="J28:N28"/>
    <mergeCell ref="C29:H29"/>
    <mergeCell ref="J29:N29"/>
    <mergeCell ref="O29:S29"/>
    <mergeCell ref="O35:S35"/>
    <mergeCell ref="F8:S8"/>
    <mergeCell ref="C54:H54"/>
    <mergeCell ref="J54:N54"/>
    <mergeCell ref="O54:S54"/>
    <mergeCell ref="C52:H52"/>
    <mergeCell ref="O51:S51"/>
    <mergeCell ref="C55:H55"/>
    <mergeCell ref="J55:N55"/>
    <mergeCell ref="O45:S45"/>
    <mergeCell ref="O19:S19"/>
    <mergeCell ref="C35:H35"/>
    <mergeCell ref="J48:N48"/>
    <mergeCell ref="O44:S44"/>
    <mergeCell ref="O38:S38"/>
    <mergeCell ref="C10:E10"/>
    <mergeCell ref="C9:E9"/>
    <mergeCell ref="F9:S9"/>
    <mergeCell ref="C50:H50"/>
    <mergeCell ref="C46:H46"/>
    <mergeCell ref="C51:H51"/>
    <mergeCell ref="O20:S20"/>
    <mergeCell ref="J20:N20"/>
    <mergeCell ref="C36:H36"/>
    <mergeCell ref="O36:S36"/>
    <mergeCell ref="J52:N52"/>
    <mergeCell ref="O52:S52"/>
    <mergeCell ref="C53:H53"/>
    <mergeCell ref="J53:N53"/>
    <mergeCell ref="O53:S53"/>
    <mergeCell ref="O59:S59"/>
    <mergeCell ref="O56:S56"/>
    <mergeCell ref="C57:H57"/>
    <mergeCell ref="J57:N57"/>
    <mergeCell ref="C58:H58"/>
    <mergeCell ref="C56:H56"/>
    <mergeCell ref="J58:N58"/>
    <mergeCell ref="J56:N56"/>
    <mergeCell ref="O58:S58"/>
    <mergeCell ref="O55:S55"/>
    <mergeCell ref="O57:S57"/>
    <mergeCell ref="C59:H59"/>
    <mergeCell ref="J59:N59"/>
  </mergeCells>
  <phoneticPr fontId="0" type="noConversion"/>
  <conditionalFormatting sqref="W54:AB54">
    <cfRule type="expression" dxfId="0" priority="1" stopIfTrue="1">
      <formula>$J$54&lt;&gt;$X$54</formula>
    </cfRule>
  </conditionalFormatting>
  <pageMargins left="0.31496062992125984" right="0.31496062992125984" top="0.31496062992125984" bottom="0.31496062992125984" header="0.27559055118110237" footer="0.27559055118110237"/>
  <pageSetup paperSize="9" fitToHeight="4" orientation="portrait"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sheetPr codeName="Лист7" enableFormatConditionsCalculation="0">
    <tabColor indexed="46"/>
  </sheetPr>
  <dimension ref="A1:D75"/>
  <sheetViews>
    <sheetView workbookViewId="0"/>
  </sheetViews>
  <sheetFormatPr defaultRowHeight="13.5"/>
  <cols>
    <col min="1" max="1" width="3" style="91" bestFit="1" customWidth="1"/>
    <col min="2" max="2" width="86.85546875" style="91" customWidth="1"/>
    <col min="3" max="4" width="5.5703125" style="91" customWidth="1"/>
    <col min="5" max="16384" width="9.140625" style="91"/>
  </cols>
  <sheetData>
    <row r="1" spans="1:4" s="89" customFormat="1">
      <c r="A1" s="87">
        <f>ROW()</f>
        <v>1</v>
      </c>
      <c r="B1" s="87" t="s">
        <v>164</v>
      </c>
      <c r="C1" s="88">
        <v>1.5</v>
      </c>
      <c r="D1" s="88">
        <v>0.2</v>
      </c>
    </row>
    <row r="2" spans="1:4" s="89" customFormat="1">
      <c r="A2" s="87">
        <f>ROW()</f>
        <v>2</v>
      </c>
      <c r="B2" s="87" t="s">
        <v>165</v>
      </c>
      <c r="C2" s="88">
        <v>1.5</v>
      </c>
      <c r="D2" s="88">
        <v>0.2</v>
      </c>
    </row>
    <row r="3" spans="1:4" s="89" customFormat="1">
      <c r="A3" s="87">
        <f>ROW()</f>
        <v>3</v>
      </c>
      <c r="B3" s="87" t="s">
        <v>166</v>
      </c>
      <c r="C3" s="88">
        <v>1.5</v>
      </c>
      <c r="D3" s="88">
        <v>0.2</v>
      </c>
    </row>
    <row r="4" spans="1:4" s="89" customFormat="1">
      <c r="A4" s="87">
        <f>ROW()</f>
        <v>4</v>
      </c>
      <c r="B4" s="87" t="s">
        <v>167</v>
      </c>
      <c r="C4" s="90">
        <v>1.7</v>
      </c>
      <c r="D4" s="88">
        <v>0.3</v>
      </c>
    </row>
    <row r="5" spans="1:4" s="89" customFormat="1">
      <c r="A5" s="87">
        <f>ROW()</f>
        <v>5</v>
      </c>
      <c r="B5" s="87" t="s">
        <v>168</v>
      </c>
      <c r="C5" s="88">
        <v>1.2</v>
      </c>
      <c r="D5" s="88">
        <v>0.15</v>
      </c>
    </row>
    <row r="6" spans="1:4" s="89" customFormat="1">
      <c r="A6" s="87">
        <f>ROW()</f>
        <v>6</v>
      </c>
      <c r="B6" s="87" t="s">
        <v>169</v>
      </c>
      <c r="C6" s="90">
        <v>1.3</v>
      </c>
      <c r="D6" s="88">
        <v>0.2</v>
      </c>
    </row>
    <row r="7" spans="1:4" s="89" customFormat="1">
      <c r="A7" s="87">
        <f>ROW()</f>
        <v>7</v>
      </c>
      <c r="B7" s="87" t="s">
        <v>170</v>
      </c>
      <c r="C7" s="90">
        <v>1.7</v>
      </c>
      <c r="D7" s="88">
        <v>0.3</v>
      </c>
    </row>
    <row r="8" spans="1:4">
      <c r="A8" s="87">
        <f>ROW()</f>
        <v>8</v>
      </c>
      <c r="B8" s="87" t="s">
        <v>171</v>
      </c>
      <c r="C8" s="88">
        <v>1.7</v>
      </c>
      <c r="D8" s="88">
        <v>0.3</v>
      </c>
    </row>
    <row r="9" spans="1:4">
      <c r="A9" s="87">
        <f>ROW()</f>
        <v>9</v>
      </c>
      <c r="B9" s="87" t="s">
        <v>172</v>
      </c>
      <c r="C9" s="88">
        <v>1.3</v>
      </c>
      <c r="D9" s="88">
        <v>0.2</v>
      </c>
    </row>
    <row r="10" spans="1:4">
      <c r="A10" s="87">
        <f>ROW()</f>
        <v>10</v>
      </c>
      <c r="B10" s="87" t="s">
        <v>173</v>
      </c>
      <c r="C10" s="88">
        <v>1.3</v>
      </c>
      <c r="D10" s="88">
        <v>0.2</v>
      </c>
    </row>
    <row r="11" spans="1:4">
      <c r="A11" s="87">
        <f>ROW()</f>
        <v>11</v>
      </c>
      <c r="B11" s="87" t="s">
        <v>174</v>
      </c>
      <c r="C11" s="88">
        <v>1.4</v>
      </c>
      <c r="D11" s="88">
        <v>0.2</v>
      </c>
    </row>
    <row r="12" spans="1:4">
      <c r="A12" s="87">
        <f>ROW()</f>
        <v>12</v>
      </c>
      <c r="B12" s="87" t="s">
        <v>175</v>
      </c>
      <c r="C12" s="88">
        <v>1.7</v>
      </c>
      <c r="D12" s="88">
        <v>0.3</v>
      </c>
    </row>
    <row r="13" spans="1:4">
      <c r="A13" s="87">
        <f>ROW()</f>
        <v>13</v>
      </c>
      <c r="B13" s="87" t="s">
        <v>176</v>
      </c>
      <c r="C13" s="88">
        <v>1.4</v>
      </c>
      <c r="D13" s="88">
        <v>0.2</v>
      </c>
    </row>
    <row r="14" spans="1:4">
      <c r="A14" s="87">
        <f>ROW()</f>
        <v>14</v>
      </c>
      <c r="B14" s="87" t="s">
        <v>177</v>
      </c>
      <c r="C14" s="88">
        <v>1.4</v>
      </c>
      <c r="D14" s="88">
        <v>0.2</v>
      </c>
    </row>
    <row r="15" spans="1:4">
      <c r="A15" s="87">
        <f>ROW()</f>
        <v>15</v>
      </c>
      <c r="B15" s="87" t="s">
        <v>178</v>
      </c>
      <c r="C15" s="88">
        <v>1.3</v>
      </c>
      <c r="D15" s="88">
        <v>0.2</v>
      </c>
    </row>
    <row r="16" spans="1:4">
      <c r="A16" s="87">
        <f>ROW()</f>
        <v>16</v>
      </c>
      <c r="B16" s="87" t="s">
        <v>179</v>
      </c>
      <c r="C16" s="88">
        <v>1.2</v>
      </c>
      <c r="D16" s="88">
        <v>0.15</v>
      </c>
    </row>
    <row r="17" spans="1:4">
      <c r="A17" s="87">
        <f>ROW()</f>
        <v>17</v>
      </c>
      <c r="B17" s="87" t="s">
        <v>180</v>
      </c>
      <c r="C17" s="88">
        <v>1.3</v>
      </c>
      <c r="D17" s="88">
        <v>0.2</v>
      </c>
    </row>
    <row r="18" spans="1:4">
      <c r="A18" s="87">
        <f>ROW()</f>
        <v>18</v>
      </c>
      <c r="B18" s="87" t="s">
        <v>181</v>
      </c>
      <c r="C18" s="88">
        <v>1.2</v>
      </c>
      <c r="D18" s="88">
        <v>0.15</v>
      </c>
    </row>
    <row r="19" spans="1:4">
      <c r="A19" s="87">
        <f>ROW()</f>
        <v>19</v>
      </c>
      <c r="B19" s="87" t="s">
        <v>182</v>
      </c>
      <c r="C19" s="88">
        <v>1.2</v>
      </c>
      <c r="D19" s="88">
        <v>0.15</v>
      </c>
    </row>
    <row r="20" spans="1:4">
      <c r="A20" s="87">
        <f>ROW()</f>
        <v>20</v>
      </c>
      <c r="B20" s="87" t="s">
        <v>183</v>
      </c>
      <c r="C20" s="88">
        <v>1.3</v>
      </c>
      <c r="D20" s="88">
        <v>0.2</v>
      </c>
    </row>
    <row r="21" spans="1:4">
      <c r="A21" s="87">
        <f>ROW()</f>
        <v>21</v>
      </c>
      <c r="B21" s="87" t="s">
        <v>184</v>
      </c>
      <c r="C21" s="88">
        <v>1.3</v>
      </c>
      <c r="D21" s="88">
        <v>0.2</v>
      </c>
    </row>
    <row r="22" spans="1:4">
      <c r="A22" s="87">
        <f>ROW()</f>
        <v>22</v>
      </c>
      <c r="B22" s="87" t="s">
        <v>185</v>
      </c>
      <c r="C22" s="88">
        <v>1.4</v>
      </c>
      <c r="D22" s="88">
        <v>0.2</v>
      </c>
    </row>
    <row r="23" spans="1:4">
      <c r="A23" s="87">
        <f>ROW()</f>
        <v>23</v>
      </c>
      <c r="B23" s="87" t="s">
        <v>186</v>
      </c>
      <c r="C23" s="88">
        <v>1.3</v>
      </c>
      <c r="D23" s="88">
        <v>0.2</v>
      </c>
    </row>
    <row r="24" spans="1:4">
      <c r="A24" s="87">
        <f>ROW()</f>
        <v>24</v>
      </c>
      <c r="B24" s="87" t="s">
        <v>187</v>
      </c>
      <c r="C24" s="88">
        <v>1.3</v>
      </c>
      <c r="D24" s="88">
        <v>0.2</v>
      </c>
    </row>
    <row r="25" spans="1:4">
      <c r="A25" s="87">
        <f>ROW()</f>
        <v>25</v>
      </c>
      <c r="B25" s="87" t="s">
        <v>188</v>
      </c>
      <c r="C25" s="88">
        <v>1.6</v>
      </c>
      <c r="D25" s="88">
        <v>0.1</v>
      </c>
    </row>
    <row r="26" spans="1:4">
      <c r="A26" s="87">
        <f>ROW()</f>
        <v>26</v>
      </c>
      <c r="B26" s="87" t="s">
        <v>189</v>
      </c>
      <c r="C26" s="88">
        <v>1.3</v>
      </c>
      <c r="D26" s="88">
        <v>0.2</v>
      </c>
    </row>
    <row r="27" spans="1:4">
      <c r="A27" s="87">
        <f>ROW()</f>
        <v>27</v>
      </c>
      <c r="B27" s="87" t="s">
        <v>190</v>
      </c>
      <c r="C27" s="88">
        <v>1.7</v>
      </c>
      <c r="D27" s="88">
        <v>0.3</v>
      </c>
    </row>
    <row r="28" spans="1:4">
      <c r="A28" s="87">
        <f>ROW()</f>
        <v>28</v>
      </c>
      <c r="B28" s="87" t="s">
        <v>191</v>
      </c>
      <c r="C28" s="88">
        <v>1.3</v>
      </c>
      <c r="D28" s="88">
        <v>0.2</v>
      </c>
    </row>
    <row r="29" spans="1:4">
      <c r="A29" s="87">
        <f>ROW()</f>
        <v>29</v>
      </c>
      <c r="B29" s="87" t="s">
        <v>192</v>
      </c>
      <c r="C29" s="88">
        <v>1.1000000000000001</v>
      </c>
      <c r="D29" s="88">
        <v>0.25</v>
      </c>
    </row>
    <row r="30" spans="1:4">
      <c r="A30" s="87">
        <f>ROW()</f>
        <v>30</v>
      </c>
      <c r="B30" s="87" t="s">
        <v>193</v>
      </c>
      <c r="C30" s="88">
        <v>1.01</v>
      </c>
      <c r="D30" s="88">
        <v>0.3</v>
      </c>
    </row>
    <row r="31" spans="1:4">
      <c r="A31" s="87">
        <f>ROW()</f>
        <v>31</v>
      </c>
      <c r="B31" s="87" t="s">
        <v>194</v>
      </c>
      <c r="C31" s="88">
        <v>1.1000000000000001</v>
      </c>
      <c r="D31" s="88">
        <v>0.1</v>
      </c>
    </row>
    <row r="32" spans="1:4" ht="27.75" customHeight="1">
      <c r="A32" s="87">
        <f>ROW()</f>
        <v>32</v>
      </c>
      <c r="B32" s="92" t="s">
        <v>195</v>
      </c>
      <c r="C32" s="88">
        <v>1.1000000000000001</v>
      </c>
      <c r="D32" s="88">
        <v>0.1</v>
      </c>
    </row>
    <row r="33" spans="1:4" ht="27">
      <c r="A33" s="87">
        <f>ROW()</f>
        <v>33</v>
      </c>
      <c r="B33" s="92" t="s">
        <v>196</v>
      </c>
      <c r="C33" s="88">
        <v>1.7</v>
      </c>
      <c r="D33" s="88">
        <v>0.3</v>
      </c>
    </row>
    <row r="34" spans="1:4">
      <c r="A34" s="87">
        <f>ROW()</f>
        <v>34</v>
      </c>
      <c r="B34" s="87" t="s">
        <v>197</v>
      </c>
      <c r="C34" s="90">
        <v>1.1000000000000001</v>
      </c>
      <c r="D34" s="88">
        <v>0.1</v>
      </c>
    </row>
    <row r="35" spans="1:4">
      <c r="A35" s="87">
        <f>ROW()</f>
        <v>35</v>
      </c>
      <c r="B35" s="87" t="s">
        <v>198</v>
      </c>
      <c r="C35" s="88">
        <v>1.2</v>
      </c>
      <c r="D35" s="88">
        <v>0.15</v>
      </c>
    </row>
    <row r="36" spans="1:4" ht="27">
      <c r="A36" s="87">
        <f>ROW()</f>
        <v>36</v>
      </c>
      <c r="B36" s="92" t="s">
        <v>199</v>
      </c>
      <c r="C36" s="93">
        <v>1</v>
      </c>
      <c r="D36" s="88">
        <v>0.1</v>
      </c>
    </row>
    <row r="37" spans="1:4" ht="27">
      <c r="A37" s="87">
        <f>ROW()</f>
        <v>37</v>
      </c>
      <c r="B37" s="92" t="s">
        <v>200</v>
      </c>
      <c r="C37" s="88">
        <v>1.1499999999999999</v>
      </c>
      <c r="D37" s="88">
        <v>0.15</v>
      </c>
    </row>
    <row r="38" spans="1:4">
      <c r="A38" s="87">
        <f>ROW()</f>
        <v>38</v>
      </c>
      <c r="B38" s="92" t="s">
        <v>201</v>
      </c>
      <c r="C38" s="93">
        <v>1</v>
      </c>
      <c r="D38" s="88">
        <v>0.05</v>
      </c>
    </row>
    <row r="39" spans="1:4">
      <c r="A39" s="87">
        <f>ROW()</f>
        <v>39</v>
      </c>
      <c r="B39" s="87" t="s">
        <v>202</v>
      </c>
      <c r="C39" s="88">
        <v>1.1000000000000001</v>
      </c>
      <c r="D39" s="88">
        <v>0.1</v>
      </c>
    </row>
    <row r="40" spans="1:4">
      <c r="A40" s="87">
        <f>ROW()</f>
        <v>40</v>
      </c>
      <c r="B40" s="87" t="s">
        <v>203</v>
      </c>
      <c r="C40" s="93">
        <v>1</v>
      </c>
      <c r="D40" s="88">
        <v>0.1</v>
      </c>
    </row>
    <row r="41" spans="1:4">
      <c r="A41" s="87">
        <f>ROW()</f>
        <v>41</v>
      </c>
      <c r="B41" s="87" t="s">
        <v>204</v>
      </c>
      <c r="C41" s="88">
        <v>1.1000000000000001</v>
      </c>
      <c r="D41" s="88">
        <v>0.15</v>
      </c>
    </row>
    <row r="42" spans="1:4">
      <c r="A42" s="87">
        <f>ROW()</f>
        <v>42</v>
      </c>
      <c r="B42" s="87" t="s">
        <v>205</v>
      </c>
      <c r="C42" s="88">
        <v>1.3</v>
      </c>
      <c r="D42" s="88">
        <v>0.2</v>
      </c>
    </row>
    <row r="43" spans="1:4">
      <c r="A43" s="87">
        <f>ROW()</f>
        <v>43</v>
      </c>
      <c r="B43" s="87" t="s">
        <v>206</v>
      </c>
      <c r="C43" s="94">
        <v>1.1000000000000001</v>
      </c>
      <c r="D43" s="88">
        <v>0.1</v>
      </c>
    </row>
    <row r="44" spans="1:4">
      <c r="A44" s="87">
        <f>ROW()</f>
        <v>44</v>
      </c>
      <c r="B44" s="87" t="s">
        <v>207</v>
      </c>
      <c r="C44" s="88">
        <v>1.1000000000000001</v>
      </c>
      <c r="D44" s="88">
        <v>0.15</v>
      </c>
    </row>
    <row r="45" spans="1:4">
      <c r="A45" s="87">
        <f>ROW()</f>
        <v>45</v>
      </c>
      <c r="B45" s="87" t="s">
        <v>208</v>
      </c>
      <c r="C45" s="95">
        <v>1.1000000000000001</v>
      </c>
      <c r="D45" s="88">
        <v>0.15</v>
      </c>
    </row>
    <row r="46" spans="1:4">
      <c r="A46" s="87">
        <f>ROW()</f>
        <v>46</v>
      </c>
      <c r="B46" s="87" t="s">
        <v>209</v>
      </c>
      <c r="C46" s="88">
        <v>1.3</v>
      </c>
      <c r="D46" s="88">
        <v>0.2</v>
      </c>
    </row>
    <row r="47" spans="1:4">
      <c r="A47" s="87">
        <f>ROW()</f>
        <v>47</v>
      </c>
      <c r="B47" s="87" t="s">
        <v>210</v>
      </c>
      <c r="C47" s="94">
        <v>1.1000000000000001</v>
      </c>
      <c r="D47" s="88">
        <v>0.1</v>
      </c>
    </row>
    <row r="48" spans="1:4">
      <c r="A48" s="87">
        <f>ROW()</f>
        <v>48</v>
      </c>
      <c r="B48" s="87" t="s">
        <v>211</v>
      </c>
      <c r="C48" s="94">
        <v>1.5</v>
      </c>
      <c r="D48" s="88">
        <v>0.2</v>
      </c>
    </row>
    <row r="49" spans="1:4">
      <c r="A49" s="87">
        <f>ROW()</f>
        <v>49</v>
      </c>
      <c r="B49" s="87" t="s">
        <v>212</v>
      </c>
      <c r="C49" s="94">
        <v>1.1000000000000001</v>
      </c>
      <c r="D49" s="88">
        <v>0.1</v>
      </c>
    </row>
    <row r="50" spans="1:4">
      <c r="A50" s="87">
        <f>ROW()</f>
        <v>50</v>
      </c>
      <c r="B50" s="87" t="s">
        <v>213</v>
      </c>
      <c r="C50" s="94">
        <v>1.5</v>
      </c>
      <c r="D50" s="88">
        <v>0.2</v>
      </c>
    </row>
    <row r="51" spans="1:4">
      <c r="A51" s="87">
        <f>ROW()</f>
        <v>51</v>
      </c>
      <c r="B51" s="87" t="s">
        <v>214</v>
      </c>
      <c r="C51" s="94">
        <v>1.1000000000000001</v>
      </c>
      <c r="D51" s="88">
        <v>0.1</v>
      </c>
    </row>
    <row r="52" spans="1:4">
      <c r="A52" s="87">
        <f>ROW()</f>
        <v>52</v>
      </c>
      <c r="B52" s="87" t="s">
        <v>215</v>
      </c>
      <c r="C52" s="94">
        <v>1</v>
      </c>
      <c r="D52" s="88">
        <v>0.05</v>
      </c>
    </row>
    <row r="53" spans="1:4">
      <c r="A53" s="87">
        <f>ROW()</f>
        <v>53</v>
      </c>
      <c r="B53" s="87" t="s">
        <v>216</v>
      </c>
      <c r="C53" s="94">
        <v>1</v>
      </c>
      <c r="D53" s="88">
        <v>0.05</v>
      </c>
    </row>
    <row r="54" spans="1:4">
      <c r="A54" s="87">
        <f>ROW()</f>
        <v>54</v>
      </c>
      <c r="B54" s="87" t="s">
        <v>217</v>
      </c>
      <c r="C54" s="94">
        <v>1.2</v>
      </c>
      <c r="D54" s="88">
        <v>0.15</v>
      </c>
    </row>
    <row r="55" spans="1:4">
      <c r="A55" s="87">
        <f>ROW()</f>
        <v>55</v>
      </c>
      <c r="B55" s="87" t="s">
        <v>218</v>
      </c>
      <c r="C55" s="96">
        <v>1.1499999999999999</v>
      </c>
      <c r="D55" s="88">
        <v>0.2</v>
      </c>
    </row>
    <row r="56" spans="1:4">
      <c r="A56" s="87">
        <f>ROW()</f>
        <v>56</v>
      </c>
      <c r="B56" s="87" t="s">
        <v>219</v>
      </c>
      <c r="C56" s="94">
        <v>1.2</v>
      </c>
      <c r="D56" s="88">
        <v>0.15</v>
      </c>
    </row>
    <row r="57" spans="1:4">
      <c r="A57" s="87">
        <f>ROW()</f>
        <v>57</v>
      </c>
      <c r="B57" s="87" t="s">
        <v>220</v>
      </c>
      <c r="C57" s="94">
        <v>1</v>
      </c>
      <c r="D57" s="88">
        <v>0.05</v>
      </c>
    </row>
    <row r="58" spans="1:4">
      <c r="A58" s="87">
        <f>ROW()</f>
        <v>58</v>
      </c>
      <c r="B58" s="87" t="s">
        <v>221</v>
      </c>
      <c r="C58" s="94">
        <v>1.2</v>
      </c>
      <c r="D58" s="88">
        <v>0.15</v>
      </c>
    </row>
    <row r="59" spans="1:4">
      <c r="A59" s="87">
        <f>ROW()</f>
        <v>59</v>
      </c>
      <c r="B59" s="87" t="s">
        <v>222</v>
      </c>
      <c r="C59" s="94">
        <v>1.1000000000000001</v>
      </c>
      <c r="D59" s="88">
        <v>0.1</v>
      </c>
    </row>
    <row r="60" spans="1:4">
      <c r="A60" s="87">
        <f>ROW()</f>
        <v>60</v>
      </c>
      <c r="B60" s="87" t="s">
        <v>223</v>
      </c>
      <c r="C60" s="94">
        <v>1.5</v>
      </c>
      <c r="D60" s="88">
        <v>0.2</v>
      </c>
    </row>
    <row r="61" spans="1:4">
      <c r="A61" s="87">
        <f>ROW()</f>
        <v>61</v>
      </c>
      <c r="B61" s="87" t="s">
        <v>224</v>
      </c>
      <c r="C61" s="94">
        <v>1.1000000000000001</v>
      </c>
      <c r="D61" s="88">
        <v>0.1</v>
      </c>
    </row>
    <row r="62" spans="1:4">
      <c r="A62" s="87">
        <f>ROW()</f>
        <v>62</v>
      </c>
      <c r="B62" s="87" t="s">
        <v>225</v>
      </c>
      <c r="C62" s="94">
        <v>1</v>
      </c>
      <c r="D62" s="88">
        <v>0.05</v>
      </c>
    </row>
    <row r="63" spans="1:4">
      <c r="A63" s="87">
        <f>ROW()</f>
        <v>63</v>
      </c>
      <c r="B63" s="87" t="s">
        <v>226</v>
      </c>
      <c r="C63" s="94">
        <v>1.2</v>
      </c>
      <c r="D63" s="88">
        <v>0.15</v>
      </c>
    </row>
    <row r="64" spans="1:4">
      <c r="A64" s="87">
        <f>ROW()</f>
        <v>64</v>
      </c>
      <c r="B64" s="87" t="s">
        <v>227</v>
      </c>
      <c r="C64" s="96">
        <v>1.1499999999999999</v>
      </c>
      <c r="D64" s="88">
        <v>0.15</v>
      </c>
    </row>
    <row r="65" spans="1:4">
      <c r="A65" s="87">
        <f>ROW()</f>
        <v>65</v>
      </c>
      <c r="B65" s="87" t="s">
        <v>228</v>
      </c>
      <c r="C65" s="94">
        <v>1.2</v>
      </c>
      <c r="D65" s="88">
        <v>0.15</v>
      </c>
    </row>
    <row r="66" spans="1:4">
      <c r="A66" s="87">
        <f>ROW()</f>
        <v>66</v>
      </c>
      <c r="B66" s="87" t="s">
        <v>229</v>
      </c>
      <c r="C66" s="94">
        <v>1.1000000000000001</v>
      </c>
      <c r="D66" s="88">
        <v>0.1</v>
      </c>
    </row>
    <row r="67" spans="1:4">
      <c r="A67" s="87">
        <f>ROW()</f>
        <v>67</v>
      </c>
      <c r="B67" s="87" t="s">
        <v>230</v>
      </c>
      <c r="C67" s="94">
        <v>1.5</v>
      </c>
      <c r="D67" s="88">
        <v>0.2</v>
      </c>
    </row>
    <row r="68" spans="1:4">
      <c r="A68" s="87">
        <f>ROW()</f>
        <v>68</v>
      </c>
      <c r="B68" s="87" t="s">
        <v>231</v>
      </c>
      <c r="C68" s="94">
        <v>1.2</v>
      </c>
      <c r="D68" s="88">
        <v>0.15</v>
      </c>
    </row>
    <row r="69" spans="1:4">
      <c r="A69" s="87">
        <f>ROW()</f>
        <v>69</v>
      </c>
      <c r="B69" s="87" t="s">
        <v>232</v>
      </c>
      <c r="C69" s="94">
        <v>1.1000000000000001</v>
      </c>
      <c r="D69" s="88">
        <v>0.1</v>
      </c>
    </row>
    <row r="70" spans="1:4">
      <c r="A70" s="87">
        <f>ROW()</f>
        <v>70</v>
      </c>
      <c r="B70" s="87" t="s">
        <v>233</v>
      </c>
      <c r="C70" s="94">
        <v>1.1000000000000001</v>
      </c>
      <c r="D70" s="88">
        <v>0.1</v>
      </c>
    </row>
    <row r="71" spans="1:4">
      <c r="A71" s="87">
        <f>ROW()</f>
        <v>71</v>
      </c>
      <c r="B71" s="87" t="s">
        <v>234</v>
      </c>
      <c r="C71" s="94">
        <v>1.1000000000000001</v>
      </c>
      <c r="D71" s="88">
        <v>0.1</v>
      </c>
    </row>
    <row r="72" spans="1:4">
      <c r="A72" s="87">
        <f>ROW()</f>
        <v>72</v>
      </c>
      <c r="B72" s="87" t="s">
        <v>235</v>
      </c>
      <c r="C72" s="94">
        <v>1.3</v>
      </c>
      <c r="D72" s="88">
        <v>0.2</v>
      </c>
    </row>
    <row r="73" spans="1:4">
      <c r="A73" s="87">
        <f>ROW()</f>
        <v>73</v>
      </c>
      <c r="B73" s="87" t="s">
        <v>236</v>
      </c>
      <c r="C73" s="94">
        <v>1</v>
      </c>
      <c r="D73" s="88">
        <v>0.1</v>
      </c>
    </row>
    <row r="74" spans="1:4">
      <c r="A74" s="87">
        <f>ROW()</f>
        <v>74</v>
      </c>
      <c r="B74" s="87" t="s">
        <v>237</v>
      </c>
      <c r="C74" s="94">
        <v>1.1000000000000001</v>
      </c>
      <c r="D74" s="88">
        <v>0.1</v>
      </c>
    </row>
    <row r="75" spans="1:4">
      <c r="A75" s="87">
        <f>ROW()</f>
        <v>75</v>
      </c>
      <c r="B75" s="97" t="s">
        <v>238</v>
      </c>
      <c r="C75" s="88">
        <v>1.5</v>
      </c>
      <c r="D75" s="88">
        <v>0.2</v>
      </c>
    </row>
  </sheetData>
  <phoneticPr fontId="0" type="noConversion"/>
  <pageMargins left="0.31496062992125984" right="0.31496062992125984" top="0.31496062992125984" bottom="0.31496062992125984" header="0.27559055118110237" footer="0.27559055118110237"/>
  <pageSetup paperSize="9" scale="97"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13</vt:i4>
      </vt:variant>
    </vt:vector>
  </HeadingPairs>
  <TitlesOfParts>
    <vt:vector size="16" baseType="lpstr">
      <vt:lpstr>прил 1</vt:lpstr>
      <vt:lpstr>прил 2</vt:lpstr>
      <vt:lpstr>Приложение</vt:lpstr>
      <vt:lpstr>rrr</vt:lpstr>
      <vt:lpstr>'прил 1'!Область_печати</vt:lpstr>
      <vt:lpstr>'прил 2'!Область_печати</vt:lpstr>
      <vt:lpstr>Приложение!Область_печати</vt:lpstr>
      <vt:lpstr>п1</vt:lpstr>
      <vt:lpstr>п1чистВсеДанные</vt:lpstr>
      <vt:lpstr>п1чистВсеТекст</vt:lpstr>
      <vt:lpstr>п1чистТек</vt:lpstr>
      <vt:lpstr>п2</vt:lpstr>
      <vt:lpstr>п2чистВсеДанные</vt:lpstr>
      <vt:lpstr>п2чистТек</vt:lpstr>
      <vt:lpstr>Приложение</vt:lpstr>
      <vt:lpstr>тест1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bondar </dc:creator>
  <cp:lastModifiedBy>buh3</cp:lastModifiedBy>
  <cp:lastPrinted>2017-03-23T05:40:23Z</cp:lastPrinted>
  <dcterms:created xsi:type="dcterms:W3CDTF">2012-02-26T11:03:38Z</dcterms:created>
  <dcterms:modified xsi:type="dcterms:W3CDTF">2017-04-26T08:12:41Z</dcterms:modified>
</cp:coreProperties>
</file>